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-週六" sheetId="2" r:id="rId2"/>
    <sheet name="三菜(不含分析) -週六" sheetId="3" r:id="rId3"/>
    <sheet name="三菜(個量) -週六" sheetId="4" r:id="rId4"/>
    <sheet name="意見表 -週六" sheetId="5" r:id="rId5"/>
    <sheet name="三菜( 橫式)" sheetId="6" state="hidden" r:id="rId6"/>
    <sheet name="菜單熱量" sheetId="7" state="hidden" r:id="rId7"/>
    <sheet name="個人量表" sheetId="8" state="hidden" r:id="rId8"/>
    <sheet name="菜單成本 " sheetId="9" state="hidden" r:id="rId9"/>
  </sheets>
  <definedNames>
    <definedName name="_xlnm.Print_Area" localSheetId="2">'三菜(不含分析) -週六'!$A$1:$S$60</definedName>
  </definedNames>
  <calcPr fullCalcOnLoad="1"/>
</workbook>
</file>

<file path=xl/sharedStrings.xml><?xml version="1.0" encoding="utf-8"?>
<sst xmlns="http://schemas.openxmlformats.org/spreadsheetml/2006/main" count="1272" uniqueCount="299">
  <si>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</si>
  <si>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</si>
  <si>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</si>
  <si>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</si>
  <si>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</si>
  <si>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</si>
  <si>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</si>
  <si>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</si>
  <si>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</si>
  <si>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</si>
  <si>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</si>
  <si>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</si>
  <si>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</si>
  <si>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</si>
  <si>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</si>
  <si>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</si>
  <si>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</si>
  <si>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</si>
  <si>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</si>
  <si>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</si>
  <si>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</si>
  <si>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</si>
  <si>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</si>
  <si>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</si>
  <si>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</si>
  <si>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</si>
  <si>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</si>
  <si>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</si>
  <si>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</si>
  <si>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</si>
  <si>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</si>
  <si>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</si>
  <si>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</si>
  <si>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</si>
  <si>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</si>
  <si>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</si>
  <si>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</si>
  <si>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</si>
  <si>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</si>
  <si>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</si>
  <si>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</si>
  <si>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</si>
  <si>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</si>
  <si>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</si>
  <si>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</si>
  <si>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☐A版        ☐B版</t>
  </si>
  <si>
    <t xml:space="preserve"> ☐A版        ☐B版</t>
  </si>
  <si>
    <t xml:space="preserve"> ☐A版        ☐B版</t>
  </si>
  <si>
    <t xml:space="preserve"> ☐A版        ☐B版</t>
  </si>
  <si>
    <t xml:space="preserve"> ☐A版        ☐B版</t>
  </si>
  <si>
    <t>日期</t>
  </si>
  <si>
    <t>日</t>
  </si>
  <si>
    <t>日期</t>
  </si>
  <si>
    <t>月</t>
  </si>
  <si>
    <t>日</t>
  </si>
  <si>
    <t>日期</t>
  </si>
  <si>
    <t>月</t>
  </si>
  <si>
    <t>日</t>
  </si>
  <si>
    <t>日期</t>
  </si>
  <si>
    <t>日期</t>
  </si>
  <si>
    <t>日</t>
  </si>
  <si>
    <t>人數</t>
  </si>
  <si>
    <t>人</t>
  </si>
  <si>
    <t>人</t>
  </si>
  <si>
    <t>人</t>
  </si>
  <si>
    <t>主食</t>
  </si>
  <si>
    <t>主食</t>
  </si>
  <si>
    <t>主食</t>
  </si>
  <si>
    <t>菜名</t>
  </si>
  <si>
    <t>菜名</t>
  </si>
  <si>
    <t>食材</t>
  </si>
  <si>
    <t>菜名</t>
  </si>
  <si>
    <t>食材</t>
  </si>
  <si>
    <t>數量</t>
  </si>
  <si>
    <t>主菜</t>
  </si>
  <si>
    <t>副菜</t>
  </si>
  <si>
    <t>青菜</t>
  </si>
  <si>
    <t xml:space="preserve"> 湯</t>
  </si>
  <si>
    <t>水 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</si>
  <si>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</si>
  <si>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</si>
  <si>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 xml:space="preserve">主食 </t>
  </si>
  <si>
    <t>青菜</t>
  </si>
  <si>
    <t>水果</t>
  </si>
  <si>
    <t>主食類</t>
  </si>
  <si>
    <t>魚肉蛋豆</t>
  </si>
  <si>
    <t>蔬菜類</t>
  </si>
  <si>
    <t>水果類</t>
  </si>
  <si>
    <t>油脂類</t>
  </si>
  <si>
    <t>熱量</t>
  </si>
  <si>
    <t>月</t>
  </si>
  <si>
    <t>日</t>
  </si>
  <si>
    <t>月</t>
  </si>
  <si>
    <t>日</t>
  </si>
  <si>
    <t>日</t>
  </si>
  <si>
    <t>日</t>
  </si>
  <si>
    <t>當季水果：西瓜，芭樂，鳳梨，水梨，蘋果，芒果，香蕉，龍眼，木瓜，香瓜，葡萄，桃子，奇異果</t>
  </si>
  <si>
    <t>備註:米飯皆以提供1碗(4份)統一計算</t>
  </si>
  <si>
    <t>佳隆農畜實業有限公司</t>
  </si>
  <si>
    <t>項目</t>
  </si>
  <si>
    <t>月</t>
  </si>
  <si>
    <t>日</t>
  </si>
  <si>
    <t>月</t>
  </si>
  <si>
    <t>日</t>
  </si>
  <si>
    <t>月</t>
  </si>
  <si>
    <t>日</t>
  </si>
  <si>
    <t>日</t>
  </si>
  <si>
    <t>菜名</t>
  </si>
  <si>
    <t>食材</t>
  </si>
  <si>
    <t>個重g</t>
  </si>
  <si>
    <t>數量</t>
  </si>
  <si>
    <t>單位</t>
  </si>
  <si>
    <t>份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</si>
  <si>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</si>
  <si>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</si>
  <si>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</si>
  <si>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</si>
  <si>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</si>
  <si>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</si>
  <si>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</si>
  <si>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</si>
  <si>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</si>
  <si>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</si>
  <si>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</si>
  <si>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</si>
  <si>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</si>
  <si>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</si>
  <si>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</si>
  <si>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</si>
  <si>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</si>
  <si>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</si>
  <si>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</si>
  <si>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</si>
  <si>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</si>
  <si>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</si>
  <si>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</si>
  <si>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</si>
  <si>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</si>
  <si>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</si>
  <si>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</si>
  <si>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全穀雜糧類：</t>
  </si>
  <si>
    <t>乳品類：</t>
  </si>
  <si>
    <t>豆魚蛋肉類：</t>
  </si>
  <si>
    <t>苗栗縣大湖鄉大湖國民小學 107學年度第二學期第2週午餐食譜設計表</t>
  </si>
  <si>
    <t>菜單組成(單位：g) 及 材料用量</t>
  </si>
  <si>
    <t>月</t>
  </si>
  <si>
    <t>白米飯</t>
  </si>
  <si>
    <t>月</t>
  </si>
  <si>
    <t>迷迭香炒雞</t>
  </si>
  <si>
    <t>0.0份</t>
  </si>
  <si>
    <t>0.0份</t>
  </si>
  <si>
    <t>雞胸丁</t>
  </si>
  <si>
    <t>斤</t>
  </si>
  <si>
    <t>馬鈴薯</t>
  </si>
  <si>
    <t>洋蔥</t>
  </si>
  <si>
    <t>義大利香料</t>
  </si>
  <si>
    <t>包</t>
  </si>
  <si>
    <t>青蔥</t>
  </si>
  <si>
    <t>螞蟻上樹</t>
  </si>
  <si>
    <t>高麗菜</t>
  </si>
  <si>
    <t>冬粉</t>
  </si>
  <si>
    <t>豬絞肉</t>
  </si>
  <si>
    <t>紅蘿蔔</t>
  </si>
  <si>
    <t>日</t>
  </si>
  <si>
    <t>餐數</t>
  </si>
  <si>
    <t>蒜炒菠菜</t>
  </si>
  <si>
    <t>菠菜</t>
  </si>
  <si>
    <t>蒜角</t>
  </si>
  <si>
    <t>星期一</t>
  </si>
  <si>
    <t>玉米排骨湯</t>
  </si>
  <si>
    <t>玉米</t>
  </si>
  <si>
    <t>軟骨丁</t>
  </si>
  <si>
    <t>香菜</t>
  </si>
  <si>
    <t>糙米飯</t>
  </si>
  <si>
    <t>糙米</t>
  </si>
  <si>
    <t>星期二</t>
  </si>
  <si>
    <t>蔥爆肉片</t>
  </si>
  <si>
    <t>豬肉片</t>
  </si>
  <si>
    <t>鹹蛋杏鮑菇</t>
  </si>
  <si>
    <t>鹹蛋</t>
  </si>
  <si>
    <t>粒</t>
  </si>
  <si>
    <t>杏鮑菇</t>
  </si>
  <si>
    <t>薑絲芥藍</t>
  </si>
  <si>
    <t>芥藍菜</t>
  </si>
  <si>
    <t>薑絲</t>
  </si>
  <si>
    <t>蕃茄蛋花湯</t>
  </si>
  <si>
    <t>蕃茄</t>
  </si>
  <si>
    <t>洗選蛋</t>
  </si>
  <si>
    <t>星期三</t>
  </si>
  <si>
    <t>無骨香雞排</t>
  </si>
  <si>
    <t>香酥無骨香雞排</t>
  </si>
  <si>
    <t>黃瓜鮮燴</t>
  </si>
  <si>
    <t>大黃瓜</t>
  </si>
  <si>
    <t>肉羹</t>
  </si>
  <si>
    <t>生木耳</t>
  </si>
  <si>
    <t>蒜炒油菜</t>
  </si>
  <si>
    <t>油菜</t>
  </si>
  <si>
    <t>味噌豆腐湯</t>
  </si>
  <si>
    <t>味噌</t>
  </si>
  <si>
    <t>豆腐4.3K</t>
  </si>
  <si>
    <t>板</t>
  </si>
  <si>
    <t>柴魚片</t>
  </si>
  <si>
    <t>地瓜飯</t>
  </si>
  <si>
    <t>地瓜</t>
  </si>
  <si>
    <t>粉蒸排骨</t>
  </si>
  <si>
    <t>0.0份</t>
  </si>
  <si>
    <t>南瓜</t>
  </si>
  <si>
    <t>五香蒸肉粉</t>
  </si>
  <si>
    <t>二砂糖</t>
  </si>
  <si>
    <t>麻婆豆腐</t>
  </si>
  <si>
    <t>餐數</t>
  </si>
  <si>
    <t>蒜香小白菜</t>
  </si>
  <si>
    <t>小白菜</t>
  </si>
  <si>
    <t>日</t>
  </si>
  <si>
    <t>豬血湯</t>
  </si>
  <si>
    <t>豬血</t>
  </si>
  <si>
    <t>酸菜仁</t>
  </si>
  <si>
    <t>韭菜</t>
  </si>
  <si>
    <t>星期四</t>
  </si>
  <si>
    <t>保久乳</t>
  </si>
  <si>
    <t>蠔油燜鴨</t>
  </si>
  <si>
    <t>鴨丁</t>
  </si>
  <si>
    <t>薑片</t>
  </si>
  <si>
    <t>蝦仁炒蛋</t>
  </si>
  <si>
    <t>熟白蝦仁</t>
  </si>
  <si>
    <t>炒豆芽菜</t>
  </si>
  <si>
    <t>豆芽菜</t>
  </si>
  <si>
    <t>星期五</t>
  </si>
  <si>
    <t>紅豆紫米湯</t>
  </si>
  <si>
    <t>紅豆</t>
  </si>
  <si>
    <t>黑糯米</t>
  </si>
  <si>
    <t>三杯雞丁</t>
  </si>
  <si>
    <t>九層塔</t>
  </si>
  <si>
    <t>海茸肉絲</t>
  </si>
  <si>
    <t>海茸</t>
  </si>
  <si>
    <t>豬肉絲</t>
  </si>
  <si>
    <t>辣豆瓣醬</t>
  </si>
  <si>
    <t>桶</t>
  </si>
  <si>
    <t>蒜香高麗菜</t>
  </si>
  <si>
    <t>星期六</t>
  </si>
  <si>
    <t>紫菜蛋花湯</t>
  </si>
  <si>
    <t>紫菜</t>
  </si>
  <si>
    <t>4.5份</t>
  </si>
  <si>
    <t>2.3份</t>
  </si>
  <si>
    <t>1.2份</t>
  </si>
  <si>
    <t>2.6份</t>
  </si>
  <si>
    <t>527大卡</t>
  </si>
  <si>
    <t>3.7份</t>
  </si>
  <si>
    <t>2.6份</t>
  </si>
  <si>
    <t>2.0份</t>
  </si>
  <si>
    <t>0.9份</t>
  </si>
  <si>
    <t>2.8份</t>
  </si>
  <si>
    <t>617大卡</t>
  </si>
  <si>
    <t>3.3份</t>
  </si>
  <si>
    <t>2.0份</t>
  </si>
  <si>
    <t>1.6份</t>
  </si>
  <si>
    <t>591大卡</t>
  </si>
  <si>
    <t>3.6份</t>
  </si>
  <si>
    <t>0.8份</t>
  </si>
  <si>
    <t>1.4份</t>
  </si>
  <si>
    <t>1.0份</t>
  </si>
  <si>
    <t>607大卡</t>
  </si>
  <si>
    <t>4.1份</t>
  </si>
  <si>
    <t>3.9份</t>
  </si>
  <si>
    <t>0.7份</t>
  </si>
  <si>
    <t>644大卡</t>
  </si>
  <si>
    <t>3.2份</t>
  </si>
  <si>
    <t>1.5份</t>
  </si>
  <si>
    <t>493大卡</t>
  </si>
  <si>
    <t>4.5份</t>
  </si>
  <si>
    <t>0.0份</t>
  </si>
  <si>
    <t>2.3份</t>
  </si>
  <si>
    <t>1.2份</t>
  </si>
  <si>
    <t>2.6份</t>
  </si>
  <si>
    <t>527大卡</t>
  </si>
  <si>
    <t>3.7份</t>
  </si>
  <si>
    <t>2.0份</t>
  </si>
  <si>
    <t>0.9份</t>
  </si>
  <si>
    <t>2.8份</t>
  </si>
  <si>
    <t>617大卡</t>
  </si>
  <si>
    <t>3.3份</t>
  </si>
  <si>
    <t>1.6份</t>
  </si>
  <si>
    <t>591大卡</t>
  </si>
  <si>
    <t>3.6份</t>
  </si>
  <si>
    <t>0.8份</t>
  </si>
  <si>
    <t>1.4份</t>
  </si>
  <si>
    <t>1.0份</t>
  </si>
  <si>
    <t>607大卡</t>
  </si>
  <si>
    <t>4.1份</t>
  </si>
  <si>
    <t>3.9份</t>
  </si>
  <si>
    <t>0.7份</t>
  </si>
  <si>
    <t>644大卡</t>
  </si>
  <si>
    <t>三杯雞丁</t>
  </si>
  <si>
    <t>3.2份</t>
  </si>
  <si>
    <t>1.5份</t>
  </si>
  <si>
    <t>星期六</t>
  </si>
  <si>
    <t>493大卡</t>
  </si>
  <si>
    <t>蒜仁</t>
  </si>
  <si>
    <t>斤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</si>
</sst>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9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u val="single"/>
      <sz val="20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6"/>
      <color indexed="9"/>
      <name val="標楷體"/>
      <family val="4"/>
    </font>
    <font>
      <b/>
      <sz val="20"/>
      <name val="標楷體"/>
      <family val="4"/>
    </font>
    <font>
      <b/>
      <sz val="20"/>
      <name val="Arial"/>
      <family val="2"/>
    </font>
    <font>
      <sz val="16"/>
      <name val="Arial"/>
      <family val="2"/>
    </font>
    <font>
      <sz val="15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0"/>
      <name val="標楷體"/>
      <family val="4"/>
    </font>
    <font>
      <sz val="10"/>
      <name val="Arial"/>
      <family val="2"/>
    </font>
    <font>
      <sz val="8"/>
      <name val="標楷體"/>
      <family val="4"/>
    </font>
    <font>
      <sz val="14"/>
      <name val="Arial"/>
      <family val="2"/>
    </font>
    <font>
      <sz val="16"/>
      <name val="細明體"/>
      <family val="3"/>
    </font>
    <font>
      <b/>
      <sz val="10"/>
      <name val="新細明體"/>
      <family val="1"/>
    </font>
    <font>
      <sz val="8"/>
      <name val="新細明體"/>
      <family val="1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Arial"/>
      <family val="2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20"/>
      </right>
      <top style="thin"/>
      <bottom style="thin"/>
    </border>
    <border>
      <left style="thin"/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thin"/>
      <right style="thin"/>
      <top style="medium">
        <color indexed="36"/>
      </top>
      <bottom style="thin"/>
    </border>
    <border>
      <left style="thin"/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 style="medium">
        <color indexed="36"/>
      </left>
      <right style="thin"/>
      <top>
        <color indexed="63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medium">
        <color indexed="20"/>
      </right>
      <top style="medium">
        <color indexed="36"/>
      </top>
      <bottom style="thin"/>
    </border>
    <border>
      <left style="medium">
        <color indexed="36"/>
      </left>
      <right style="thin"/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 style="medium">
        <color indexed="20"/>
      </right>
      <top style="thin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 style="thin"/>
      <bottom style="thin"/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36"/>
      </left>
      <right style="thin"/>
      <top style="thin"/>
      <bottom style="medium">
        <color indexed="36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0" fontId="80" fillId="20" borderId="0" applyNumberFormat="0" applyBorder="0" applyAlignment="0" applyProtection="0"/>
    <xf numFmtId="9" fontId="0" fillId="0" borderId="0" applyFont="0" applyFill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29" borderId="2" applyNumberFormat="0" applyAlignment="0" applyProtection="0"/>
    <xf numFmtId="0" fontId="89" fillId="21" borderId="8" applyNumberFormat="0" applyAlignment="0" applyProtection="0"/>
    <xf numFmtId="0" fontId="90" fillId="30" borderId="9" applyNumberFormat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right" vertical="center"/>
    </xf>
    <xf numFmtId="0" fontId="23" fillId="32" borderId="38" xfId="0" applyFont="1" applyFill="1" applyBorder="1" applyAlignment="1">
      <alignment horizontal="right" vertical="center" shrinkToFit="1"/>
    </xf>
    <xf numFmtId="0" fontId="12" fillId="0" borderId="17" xfId="0" applyFont="1" applyBorder="1" applyAlignment="1">
      <alignment/>
    </xf>
    <xf numFmtId="0" fontId="7" fillId="0" borderId="25" xfId="0" applyFont="1" applyBorder="1" applyAlignment="1">
      <alignment horizontal="right" vertical="center" shrinkToFit="1"/>
    </xf>
    <xf numFmtId="0" fontId="12" fillId="0" borderId="17" xfId="0" applyFont="1" applyBorder="1" applyAlignment="1">
      <alignment vertical="center"/>
    </xf>
    <xf numFmtId="0" fontId="7" fillId="0" borderId="38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1" fillId="0" borderId="0" xfId="34" applyFont="1">
      <alignment vertical="center"/>
      <protection/>
    </xf>
    <xf numFmtId="0" fontId="30" fillId="0" borderId="0" xfId="34" applyFont="1" applyAlignment="1">
      <alignment vertical="center"/>
      <protection/>
    </xf>
    <xf numFmtId="0" fontId="1" fillId="0" borderId="40" xfId="34" applyFont="1" applyBorder="1" applyAlignment="1">
      <alignment vertical="center"/>
      <protection/>
    </xf>
    <xf numFmtId="0" fontId="1" fillId="0" borderId="41" xfId="34" applyFont="1" applyBorder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49" fontId="1" fillId="0" borderId="42" xfId="34" applyNumberFormat="1" applyFont="1" applyBorder="1" applyAlignment="1">
      <alignment horizontal="center" vertical="center"/>
      <protection/>
    </xf>
    <xf numFmtId="0" fontId="1" fillId="0" borderId="43" xfId="0" applyFont="1" applyBorder="1" applyAlignment="1">
      <alignment horizontal="right" vertical="center" shrinkToFit="1"/>
    </xf>
    <xf numFmtId="0" fontId="1" fillId="0" borderId="43" xfId="34" applyFont="1" applyBorder="1" applyAlignment="1">
      <alignment vertical="center" shrinkToFit="1"/>
      <protection/>
    </xf>
    <xf numFmtId="0" fontId="1" fillId="0" borderId="43" xfId="34" applyFont="1" applyBorder="1" applyAlignment="1">
      <alignment horizontal="left" vertical="center" shrinkToFit="1"/>
      <protection/>
    </xf>
    <xf numFmtId="49" fontId="1" fillId="0" borderId="44" xfId="34" applyNumberFormat="1" applyFont="1" applyBorder="1" applyAlignment="1">
      <alignment horizontal="center" vertical="center"/>
      <protection/>
    </xf>
    <xf numFmtId="0" fontId="1" fillId="0" borderId="0" xfId="34" applyFont="1" applyBorder="1" applyAlignment="1">
      <alignment vertical="center" shrinkToFit="1"/>
      <protection/>
    </xf>
    <xf numFmtId="0" fontId="1" fillId="0" borderId="0" xfId="0" applyFont="1" applyAlignment="1">
      <alignment vertical="center" shrinkToFit="1"/>
    </xf>
    <xf numFmtId="49" fontId="1" fillId="0" borderId="30" xfId="34" applyNumberFormat="1" applyFont="1" applyBorder="1" applyAlignment="1">
      <alignment horizontal="center" vertical="center"/>
      <protection/>
    </xf>
    <xf numFmtId="49" fontId="1" fillId="0" borderId="45" xfId="34" applyNumberFormat="1" applyFont="1" applyBorder="1" applyAlignment="1">
      <alignment horizontal="center" vertical="center"/>
      <protection/>
    </xf>
    <xf numFmtId="49" fontId="1" fillId="0" borderId="0" xfId="34" applyNumberFormat="1" applyFont="1" applyBorder="1" applyAlignment="1">
      <alignment horizontal="center" vertical="center"/>
      <protection/>
    </xf>
    <xf numFmtId="49" fontId="1" fillId="0" borderId="30" xfId="34" applyNumberFormat="1" applyFont="1" applyFill="1" applyBorder="1" applyAlignment="1">
      <alignment horizontal="center" vertical="center"/>
      <protection/>
    </xf>
    <xf numFmtId="49" fontId="1" fillId="0" borderId="45" xfId="34" applyNumberFormat="1" applyFont="1" applyFill="1" applyBorder="1" applyAlignment="1">
      <alignment horizontal="center" vertical="center"/>
      <protection/>
    </xf>
    <xf numFmtId="49" fontId="1" fillId="0" borderId="21" xfId="34" applyNumberFormat="1" applyFont="1" applyFill="1" applyBorder="1" applyAlignment="1">
      <alignment vertical="center"/>
      <protection/>
    </xf>
    <xf numFmtId="49" fontId="1" fillId="0" borderId="22" xfId="34" applyNumberFormat="1" applyFont="1" applyFill="1" applyBorder="1" applyAlignment="1">
      <alignment vertical="center"/>
      <protection/>
    </xf>
    <xf numFmtId="49" fontId="1" fillId="0" borderId="46" xfId="34" applyNumberFormat="1" applyFont="1" applyFill="1" applyBorder="1" applyAlignment="1">
      <alignment vertical="center"/>
      <protection/>
    </xf>
    <xf numFmtId="0" fontId="1" fillId="0" borderId="27" xfId="34" applyNumberFormat="1" applyFont="1" applyBorder="1" applyAlignment="1">
      <alignment horizontal="right" vertical="center" shrinkToFit="1"/>
      <protection/>
    </xf>
    <xf numFmtId="0" fontId="1" fillId="0" borderId="47" xfId="34" applyNumberFormat="1" applyFont="1" applyBorder="1" applyAlignment="1">
      <alignment vertical="center" shrinkToFit="1"/>
      <protection/>
    </xf>
    <xf numFmtId="0" fontId="1" fillId="0" borderId="27" xfId="34" applyNumberFormat="1" applyFont="1" applyBorder="1" applyAlignment="1">
      <alignment horizontal="left" vertical="center" shrinkToFit="1"/>
      <protection/>
    </xf>
    <xf numFmtId="0" fontId="1" fillId="0" borderId="47" xfId="34" applyNumberFormat="1" applyFont="1" applyBorder="1" applyAlignment="1">
      <alignment horizontal="left" vertical="center" shrinkToFit="1"/>
      <protection/>
    </xf>
    <xf numFmtId="0" fontId="31" fillId="0" borderId="0" xfId="34" applyNumberFormat="1" applyFont="1" applyBorder="1" applyAlignment="1">
      <alignment vertical="center" wrapText="1"/>
      <protection/>
    </xf>
    <xf numFmtId="49" fontId="1" fillId="0" borderId="0" xfId="34" applyNumberFormat="1" applyFont="1" applyBorder="1" applyAlignment="1">
      <alignment vertical="center"/>
      <protection/>
    </xf>
    <xf numFmtId="49" fontId="1" fillId="0" borderId="0" xfId="34" applyNumberFormat="1" applyFont="1" applyBorder="1" applyAlignment="1">
      <alignment horizontal="right" vertical="center"/>
      <protection/>
    </xf>
    <xf numFmtId="0" fontId="1" fillId="0" borderId="35" xfId="34" applyNumberFormat="1" applyFont="1" applyBorder="1" applyAlignment="1">
      <alignment vertical="center" shrinkToFit="1"/>
      <protection/>
    </xf>
    <xf numFmtId="0" fontId="1" fillId="0" borderId="35" xfId="34" applyNumberFormat="1" applyFont="1" applyBorder="1" applyAlignment="1">
      <alignment horizontal="left" vertical="center" shrinkToFit="1"/>
      <protection/>
    </xf>
    <xf numFmtId="0" fontId="0" fillId="0" borderId="0" xfId="0" applyBorder="1" applyAlignment="1">
      <alignment/>
    </xf>
    <xf numFmtId="49" fontId="1" fillId="0" borderId="0" xfId="34" applyNumberFormat="1" applyFont="1" applyBorder="1">
      <alignment vertical="center"/>
      <protection/>
    </xf>
    <xf numFmtId="0" fontId="1" fillId="0" borderId="48" xfId="34" applyNumberFormat="1" applyFont="1" applyBorder="1" applyAlignment="1">
      <alignment horizontal="right" vertical="center" shrinkToFit="1"/>
      <protection/>
    </xf>
    <xf numFmtId="0" fontId="1" fillId="0" borderId="48" xfId="34" applyNumberFormat="1" applyFont="1" applyBorder="1" applyAlignment="1">
      <alignment horizontal="left" vertical="center" shrinkToFit="1"/>
      <protection/>
    </xf>
    <xf numFmtId="0" fontId="32" fillId="0" borderId="0" xfId="34" applyNumberFormat="1" applyFont="1" applyBorder="1" applyAlignment="1">
      <alignment vertical="center" wrapText="1"/>
      <protection/>
    </xf>
    <xf numFmtId="49" fontId="1" fillId="0" borderId="0" xfId="34" applyNumberFormat="1" applyFont="1" applyFill="1" applyBorder="1" applyAlignment="1">
      <alignment vertical="center"/>
      <protection/>
    </xf>
    <xf numFmtId="0" fontId="1" fillId="0" borderId="36" xfId="34" applyNumberFormat="1" applyFont="1" applyBorder="1" applyAlignment="1">
      <alignment horizontal="left" vertical="center" shrinkToFit="1"/>
      <protection/>
    </xf>
    <xf numFmtId="0" fontId="1" fillId="0" borderId="41" xfId="34" applyNumberFormat="1" applyFont="1" applyBorder="1" applyAlignment="1">
      <alignment horizontal="center" vertical="center"/>
      <protection/>
    </xf>
    <xf numFmtId="0" fontId="1" fillId="0" borderId="41" xfId="34" applyNumberFormat="1" applyFont="1" applyFill="1" applyBorder="1" applyAlignment="1">
      <alignment horizontal="center" vertical="center"/>
      <protection/>
    </xf>
    <xf numFmtId="0" fontId="1" fillId="0" borderId="0" xfId="34" applyNumberFormat="1" applyFont="1" applyBorder="1" applyAlignment="1">
      <alignment vertical="center"/>
      <protection/>
    </xf>
    <xf numFmtId="0" fontId="1" fillId="0" borderId="0" xfId="34" applyNumberFormat="1" applyFont="1" applyBorder="1" applyAlignment="1">
      <alignment horizontal="right" vertical="center"/>
      <protection/>
    </xf>
    <xf numFmtId="0" fontId="1" fillId="0" borderId="0" xfId="34" applyNumberFormat="1" applyFont="1" applyBorder="1" applyAlignment="1">
      <alignment horizontal="center" vertical="center"/>
      <protection/>
    </xf>
    <xf numFmtId="49" fontId="33" fillId="0" borderId="0" xfId="34" applyNumberFormat="1" applyFont="1" applyBorder="1">
      <alignment vertical="center"/>
      <protection/>
    </xf>
    <xf numFmtId="49" fontId="34" fillId="0" borderId="0" xfId="34" applyNumberFormat="1" applyFont="1" applyBorder="1">
      <alignment vertical="center"/>
      <protection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7" fillId="0" borderId="38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81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3" fillId="0" borderId="55" xfId="0" applyNumberFormat="1" applyFont="1" applyFill="1" applyBorder="1" applyAlignment="1">
      <alignment horizontal="center" vertical="center" shrinkToFit="1"/>
    </xf>
    <xf numFmtId="0" fontId="43" fillId="0" borderId="56" xfId="0" applyNumberFormat="1" applyFont="1" applyFill="1" applyBorder="1" applyAlignment="1">
      <alignment horizontal="center" vertical="center" shrinkToFit="1"/>
    </xf>
    <xf numFmtId="186" fontId="43" fillId="0" borderId="55" xfId="0" applyNumberFormat="1" applyFont="1" applyFill="1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188" fontId="3" fillId="0" borderId="31" xfId="0" applyNumberFormat="1" applyFont="1" applyFill="1" applyBorder="1" applyAlignment="1">
      <alignment horizontal="center" vertical="center" shrinkToFit="1"/>
    </xf>
    <xf numFmtId="182" fontId="3" fillId="0" borderId="31" xfId="0" applyNumberFormat="1" applyFont="1" applyFill="1" applyBorder="1" applyAlignment="1">
      <alignment vertical="center" shrinkToFit="1"/>
    </xf>
    <xf numFmtId="190" fontId="43" fillId="0" borderId="31" xfId="0" applyNumberFormat="1" applyFont="1" applyFill="1" applyBorder="1" applyAlignment="1">
      <alignment horizontal="right" vertical="center" shrinkToFit="1"/>
    </xf>
    <xf numFmtId="188" fontId="43" fillId="0" borderId="31" xfId="0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43" fillId="0" borderId="0" xfId="0" applyFont="1" applyFill="1" applyAlignment="1">
      <alignment horizontal="right" vertical="center" shrinkToFit="1"/>
    </xf>
    <xf numFmtId="0" fontId="43" fillId="0" borderId="33" xfId="0" applyNumberFormat="1" applyFont="1" applyFill="1" applyBorder="1" applyAlignment="1">
      <alignment horizontal="center" vertical="center" shrinkToFit="1"/>
    </xf>
    <xf numFmtId="190" fontId="43" fillId="0" borderId="33" xfId="0" applyNumberFormat="1" applyFont="1" applyFill="1" applyBorder="1" applyAlignment="1">
      <alignment horizontal="center" vertical="center" shrinkToFit="1"/>
    </xf>
    <xf numFmtId="188" fontId="3" fillId="0" borderId="33" xfId="0" applyNumberFormat="1" applyFont="1" applyFill="1" applyBorder="1" applyAlignment="1">
      <alignment horizontal="center" vertical="center" shrinkToFit="1"/>
    </xf>
    <xf numFmtId="190" fontId="43" fillId="0" borderId="33" xfId="0" applyNumberFormat="1" applyFont="1" applyFill="1" applyBorder="1" applyAlignment="1">
      <alignment horizontal="right" vertical="center"/>
    </xf>
    <xf numFmtId="190" fontId="43" fillId="0" borderId="33" xfId="0" applyNumberFormat="1" applyFont="1" applyFill="1" applyBorder="1" applyAlignment="1">
      <alignment horizontal="right" vertical="center" shrinkToFit="1"/>
    </xf>
    <xf numFmtId="0" fontId="43" fillId="0" borderId="33" xfId="0" applyFont="1" applyFill="1" applyBorder="1" applyAlignment="1">
      <alignment vertical="center" shrinkToFit="1"/>
    </xf>
    <xf numFmtId="0" fontId="43" fillId="0" borderId="33" xfId="0" applyNumberFormat="1" applyFont="1" applyFill="1" applyBorder="1" applyAlignment="1">
      <alignment vertical="center" shrinkToFit="1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0" applyNumberFormat="1" applyFont="1" applyFill="1" applyBorder="1" applyAlignment="1">
      <alignment horizontal="center" vertical="center" shrinkToFit="1"/>
    </xf>
    <xf numFmtId="182" fontId="45" fillId="0" borderId="37" xfId="0" applyNumberFormat="1" applyFont="1" applyFill="1" applyBorder="1" applyAlignment="1">
      <alignment horizontal="center" vertical="center" shrinkToFit="1"/>
    </xf>
    <xf numFmtId="188" fontId="46" fillId="0" borderId="43" xfId="0" applyNumberFormat="1" applyFont="1" applyFill="1" applyBorder="1" applyAlignment="1">
      <alignment horizontal="center" vertical="center" shrinkToFit="1"/>
    </xf>
    <xf numFmtId="0" fontId="45" fillId="0" borderId="57" xfId="0" applyFont="1" applyFill="1" applyBorder="1" applyAlignment="1">
      <alignment horizontal="center" vertical="center" shrinkToFit="1"/>
    </xf>
    <xf numFmtId="182" fontId="45" fillId="0" borderId="57" xfId="0" applyNumberFormat="1" applyFont="1" applyFill="1" applyBorder="1" applyAlignment="1">
      <alignment horizontal="center" vertical="center" shrinkToFit="1"/>
    </xf>
    <xf numFmtId="188" fontId="45" fillId="0" borderId="58" xfId="0" applyNumberFormat="1" applyFont="1" applyFill="1" applyBorder="1" applyAlignment="1">
      <alignment horizontal="center" vertical="center" shrinkToFit="1"/>
    </xf>
    <xf numFmtId="188" fontId="46" fillId="0" borderId="0" xfId="0" applyNumberFormat="1" applyFont="1" applyFill="1" applyBorder="1" applyAlignment="1">
      <alignment horizontal="center" vertical="center" shrinkToFit="1"/>
    </xf>
    <xf numFmtId="0" fontId="45" fillId="0" borderId="57" xfId="0" applyNumberFormat="1" applyFont="1" applyFill="1" applyBorder="1" applyAlignment="1">
      <alignment horizontal="center" vertical="center" shrinkToFit="1"/>
    </xf>
    <xf numFmtId="188" fontId="46" fillId="0" borderId="59" xfId="0" applyNumberFormat="1" applyFont="1" applyFill="1" applyBorder="1" applyAlignment="1">
      <alignment horizontal="center" vertical="center" shrinkToFit="1"/>
    </xf>
    <xf numFmtId="183" fontId="47" fillId="0" borderId="0" xfId="0" applyNumberFormat="1" applyFont="1" applyFill="1" applyAlignment="1">
      <alignment horizontal="right" vertical="center"/>
    </xf>
    <xf numFmtId="0" fontId="46" fillId="0" borderId="33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60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 shrinkToFit="1"/>
    </xf>
    <xf numFmtId="0" fontId="46" fillId="0" borderId="6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183" fontId="49" fillId="0" borderId="12" xfId="0" applyNumberFormat="1" applyFont="1" applyFill="1" applyBorder="1" applyAlignment="1">
      <alignment horizontal="center" vertical="center" wrapText="1" shrinkToFit="1"/>
    </xf>
    <xf numFmtId="183" fontId="49" fillId="0" borderId="57" xfId="0" applyNumberFormat="1" applyFont="1" applyFill="1" applyBorder="1" applyAlignment="1">
      <alignment horizontal="center" vertical="center" shrinkToFit="1"/>
    </xf>
    <xf numFmtId="183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57" xfId="0" applyNumberFormat="1" applyFont="1" applyFill="1" applyBorder="1" applyAlignment="1">
      <alignment horizontal="center" vertical="center" shrinkToFit="1"/>
    </xf>
    <xf numFmtId="182" fontId="49" fillId="0" borderId="58" xfId="0" applyNumberFormat="1" applyFont="1" applyFill="1" applyBorder="1" applyAlignment="1">
      <alignment horizontal="center" vertical="center" shrinkToFit="1"/>
    </xf>
    <xf numFmtId="188" fontId="46" fillId="0" borderId="27" xfId="0" applyNumberFormat="1" applyFont="1" applyFill="1" applyBorder="1" applyAlignment="1">
      <alignment horizontal="center" vertical="center" shrinkToFit="1"/>
    </xf>
    <xf numFmtId="188" fontId="49" fillId="0" borderId="58" xfId="0" applyNumberFormat="1" applyFont="1" applyFill="1" applyBorder="1" applyAlignment="1">
      <alignment horizontal="center" vertical="center" shrinkToFit="1"/>
    </xf>
    <xf numFmtId="188" fontId="46" fillId="0" borderId="62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181" fontId="46" fillId="0" borderId="63" xfId="0" applyNumberFormat="1" applyFont="1" applyFill="1" applyBorder="1" applyAlignment="1">
      <alignment horizontal="center" vertical="center" wrapText="1"/>
    </xf>
    <xf numFmtId="181" fontId="46" fillId="0" borderId="31" xfId="0" applyNumberFormat="1" applyFont="1" applyFill="1" applyBorder="1" applyAlignment="1">
      <alignment horizontal="center" vertical="center" wrapText="1"/>
    </xf>
    <xf numFmtId="181" fontId="46" fillId="0" borderId="31" xfId="0" applyNumberFormat="1" applyFont="1" applyFill="1" applyBorder="1" applyAlignment="1">
      <alignment horizontal="center" vertical="center" shrinkToFit="1"/>
    </xf>
    <xf numFmtId="182" fontId="46" fillId="0" borderId="64" xfId="0" applyNumberFormat="1" applyFont="1" applyFill="1" applyBorder="1" applyAlignment="1">
      <alignment horizontal="center" vertical="center" wrapText="1"/>
    </xf>
    <xf numFmtId="181" fontId="46" fillId="0" borderId="56" xfId="0" applyNumberFormat="1" applyFont="1" applyFill="1" applyBorder="1" applyAlignment="1">
      <alignment horizontal="center" vertical="center" wrapText="1"/>
    </xf>
    <xf numFmtId="181" fontId="50" fillId="0" borderId="63" xfId="0" applyNumberFormat="1" applyFont="1" applyFill="1" applyBorder="1" applyAlignment="1">
      <alignment horizontal="center" vertical="center" wrapText="1"/>
    </xf>
    <xf numFmtId="181" fontId="50" fillId="0" borderId="31" xfId="0" applyNumberFormat="1" applyFont="1" applyFill="1" applyBorder="1" applyAlignment="1">
      <alignment horizontal="center" vertical="center" wrapText="1"/>
    </xf>
    <xf numFmtId="181" fontId="50" fillId="0" borderId="64" xfId="0" applyNumberFormat="1" applyFont="1" applyFill="1" applyBorder="1" applyAlignment="1">
      <alignment horizontal="center" vertical="center" wrapText="1"/>
    </xf>
    <xf numFmtId="181" fontId="50" fillId="0" borderId="31" xfId="0" applyNumberFormat="1" applyFont="1" applyFill="1" applyBorder="1" applyAlignment="1">
      <alignment horizontal="center" vertical="center" shrinkToFit="1"/>
    </xf>
    <xf numFmtId="0" fontId="46" fillId="0" borderId="65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vertical="center" wrapText="1"/>
    </xf>
    <xf numFmtId="0" fontId="51" fillId="0" borderId="66" xfId="0" applyFont="1" applyFill="1" applyBorder="1" applyAlignment="1">
      <alignment horizontal="center" vertical="center" wrapText="1"/>
    </xf>
    <xf numFmtId="182" fontId="50" fillId="0" borderId="33" xfId="0" applyNumberFormat="1" applyFont="1" applyFill="1" applyBorder="1" applyAlignment="1">
      <alignment horizontal="center" vertical="center" wrapText="1"/>
    </xf>
    <xf numFmtId="182" fontId="50" fillId="0" borderId="33" xfId="0" applyNumberFormat="1" applyFont="1" applyFill="1" applyBorder="1" applyAlignment="1">
      <alignment horizontal="center" vertical="center" shrinkToFit="1"/>
    </xf>
    <xf numFmtId="182" fontId="50" fillId="0" borderId="60" xfId="0" applyNumberFormat="1" applyFont="1" applyFill="1" applyBorder="1" applyAlignment="1">
      <alignment horizontal="center" vertical="center" wrapText="1"/>
    </xf>
    <xf numFmtId="188" fontId="46" fillId="0" borderId="67" xfId="0" applyNumberFormat="1" applyFont="1" applyFill="1" applyBorder="1" applyAlignment="1">
      <alignment horizontal="center" vertical="center" wrapText="1"/>
    </xf>
    <xf numFmtId="188" fontId="46" fillId="0" borderId="68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2" fontId="52" fillId="0" borderId="0" xfId="0" applyNumberFormat="1" applyFont="1" applyFill="1" applyAlignment="1">
      <alignment horizontal="center" vertical="center"/>
    </xf>
    <xf numFmtId="188" fontId="52" fillId="0" borderId="0" xfId="0" applyNumberFormat="1" applyFont="1" applyFill="1" applyAlignment="1">
      <alignment horizontal="center" vertical="center"/>
    </xf>
    <xf numFmtId="0" fontId="52" fillId="0" borderId="43" xfId="0" applyFont="1" applyFill="1" applyBorder="1" applyAlignment="1">
      <alignment vertical="center"/>
    </xf>
    <xf numFmtId="0" fontId="53" fillId="0" borderId="43" xfId="0" applyFont="1" applyFill="1" applyBorder="1" applyAlignment="1">
      <alignment vertical="center"/>
    </xf>
    <xf numFmtId="1" fontId="0" fillId="0" borderId="31" xfId="33" applyNumberFormat="1" applyBorder="1">
      <alignment vertical="center"/>
      <protection/>
    </xf>
    <xf numFmtId="1" fontId="0" fillId="0" borderId="31" xfId="33" applyNumberFormat="1" applyBorder="1" applyAlignment="1">
      <alignment horizontal="right" vertical="center"/>
      <protection/>
    </xf>
    <xf numFmtId="1" fontId="55" fillId="0" borderId="31" xfId="33" applyNumberFormat="1" applyFont="1" applyBorder="1" applyAlignment="1">
      <alignment vertical="center" shrinkToFit="1"/>
      <protection/>
    </xf>
    <xf numFmtId="0" fontId="27" fillId="0" borderId="69" xfId="33" applyFont="1" applyBorder="1" applyAlignment="1">
      <alignment horizontal="center" vertical="center" wrapText="1"/>
      <protection/>
    </xf>
    <xf numFmtId="0" fontId="27" fillId="0" borderId="70" xfId="33" applyFont="1" applyBorder="1" applyAlignment="1">
      <alignment horizontal="center" vertical="center" wrapText="1"/>
      <protection/>
    </xf>
    <xf numFmtId="0" fontId="27" fillId="0" borderId="70" xfId="33" applyFont="1" applyBorder="1" applyAlignment="1">
      <alignment horizontal="center" vertical="center" shrinkToFit="1"/>
      <protection/>
    </xf>
    <xf numFmtId="0" fontId="57" fillId="0" borderId="70" xfId="33" applyFont="1" applyBorder="1" applyAlignment="1">
      <alignment horizontal="center" vertical="center" wrapText="1"/>
      <protection/>
    </xf>
    <xf numFmtId="0" fontId="27" fillId="0" borderId="71" xfId="33" applyFont="1" applyBorder="1" applyAlignment="1">
      <alignment horizontal="center" vertical="center" wrapText="1"/>
      <protection/>
    </xf>
    <xf numFmtId="0" fontId="27" fillId="0" borderId="72" xfId="33" applyFont="1" applyBorder="1" applyAlignment="1">
      <alignment horizontal="center" vertical="center" wrapText="1"/>
      <protection/>
    </xf>
    <xf numFmtId="0" fontId="27" fillId="0" borderId="73" xfId="33" applyFont="1" applyBorder="1" applyAlignment="1">
      <alignment horizontal="center" vertical="center" wrapText="1"/>
      <protection/>
    </xf>
    <xf numFmtId="0" fontId="27" fillId="0" borderId="74" xfId="33" applyFont="1" applyBorder="1" applyAlignment="1">
      <alignment horizontal="center" vertical="center" shrinkToFit="1"/>
      <protection/>
    </xf>
    <xf numFmtId="0" fontId="57" fillId="0" borderId="74" xfId="33" applyFont="1" applyBorder="1" applyAlignment="1">
      <alignment horizontal="center" vertical="center" wrapText="1"/>
      <protection/>
    </xf>
    <xf numFmtId="0" fontId="27" fillId="0" borderId="75" xfId="33" applyFont="1" applyBorder="1" applyAlignment="1">
      <alignment horizontal="center" vertical="center" shrinkToFit="1"/>
      <protection/>
    </xf>
    <xf numFmtId="0" fontId="58" fillId="0" borderId="75" xfId="33" applyFont="1" applyBorder="1" applyAlignment="1">
      <alignment horizontal="center" vertical="center" shrinkToFit="1"/>
      <protection/>
    </xf>
    <xf numFmtId="0" fontId="57" fillId="0" borderId="76" xfId="33" applyFont="1" applyBorder="1" applyAlignment="1">
      <alignment horizontal="center" vertical="center" wrapText="1"/>
      <protection/>
    </xf>
    <xf numFmtId="0" fontId="58" fillId="0" borderId="74" xfId="33" applyFont="1" applyBorder="1" applyAlignment="1">
      <alignment horizontal="center" vertical="center" shrinkToFit="1"/>
      <protection/>
    </xf>
    <xf numFmtId="0" fontId="57" fillId="0" borderId="77" xfId="33" applyFont="1" applyBorder="1" applyAlignment="1">
      <alignment horizontal="center" vertical="center" wrapText="1"/>
      <protection/>
    </xf>
    <xf numFmtId="0" fontId="27" fillId="0" borderId="78" xfId="33" applyFont="1" applyBorder="1" applyAlignment="1">
      <alignment horizontal="center" vertical="center" wrapText="1"/>
      <protection/>
    </xf>
    <xf numFmtId="1" fontId="0" fillId="0" borderId="79" xfId="33" applyNumberFormat="1" applyBorder="1">
      <alignment vertical="center"/>
      <protection/>
    </xf>
    <xf numFmtId="0" fontId="27" fillId="0" borderId="80" xfId="33" applyFont="1" applyBorder="1" applyAlignment="1">
      <alignment horizontal="center" vertical="center" wrapText="1"/>
      <protection/>
    </xf>
    <xf numFmtId="0" fontId="27" fillId="0" borderId="81" xfId="33" applyFont="1" applyBorder="1" applyAlignment="1">
      <alignment horizontal="center" vertical="center" wrapText="1"/>
      <protection/>
    </xf>
    <xf numFmtId="0" fontId="58" fillId="0" borderId="81" xfId="33" applyFont="1" applyBorder="1" applyAlignment="1">
      <alignment horizontal="center" vertical="center" shrinkToFit="1"/>
      <protection/>
    </xf>
    <xf numFmtId="0" fontId="57" fillId="0" borderId="81" xfId="33" applyFont="1" applyBorder="1" applyAlignment="1">
      <alignment horizontal="center" vertical="center" wrapText="1"/>
      <protection/>
    </xf>
    <xf numFmtId="0" fontId="27" fillId="0" borderId="82" xfId="33" applyFont="1" applyBorder="1" applyAlignment="1">
      <alignment horizontal="center" vertical="center" wrapText="1"/>
      <protection/>
    </xf>
    <xf numFmtId="1" fontId="0" fillId="0" borderId="0" xfId="33" applyNumberFormat="1" applyBorder="1">
      <alignment vertical="center"/>
      <protection/>
    </xf>
    <xf numFmtId="0" fontId="27" fillId="0" borderId="83" xfId="33" applyFont="1" applyBorder="1" applyAlignment="1">
      <alignment horizontal="center" vertical="center" wrapText="1"/>
      <protection/>
    </xf>
    <xf numFmtId="1" fontId="0" fillId="0" borderId="84" xfId="33" applyNumberFormat="1" applyBorder="1">
      <alignment vertical="center"/>
      <protection/>
    </xf>
    <xf numFmtId="1" fontId="0" fillId="0" borderId="84" xfId="33" applyNumberFormat="1" applyBorder="1" applyAlignment="1">
      <alignment horizontal="right" vertical="center"/>
      <protection/>
    </xf>
    <xf numFmtId="1" fontId="55" fillId="0" borderId="84" xfId="33" applyNumberFormat="1" applyFont="1" applyBorder="1" applyAlignment="1">
      <alignment vertical="center" shrinkToFit="1"/>
      <protection/>
    </xf>
    <xf numFmtId="0" fontId="27" fillId="0" borderId="85" xfId="33" applyFont="1" applyBorder="1" applyAlignment="1">
      <alignment horizontal="center" vertical="center" wrapText="1"/>
      <protection/>
    </xf>
    <xf numFmtId="0" fontId="0" fillId="0" borderId="70" xfId="34" applyNumberFormat="1" applyFont="1" applyBorder="1" applyAlignment="1">
      <alignment horizontal="center" vertical="center" shrinkToFit="1"/>
      <protection/>
    </xf>
    <xf numFmtId="0" fontId="27" fillId="0" borderId="26" xfId="33" applyFont="1" applyBorder="1" applyAlignment="1">
      <alignment horizontal="center" vertical="center" wrapText="1"/>
      <protection/>
    </xf>
    <xf numFmtId="0" fontId="0" fillId="0" borderId="74" xfId="34" applyNumberFormat="1" applyFont="1" applyBorder="1" applyAlignment="1">
      <alignment horizontal="center" vertical="center" shrinkToFit="1"/>
      <protection/>
    </xf>
    <xf numFmtId="0" fontId="27" fillId="0" borderId="86" xfId="33" applyFont="1" applyBorder="1" applyAlignment="1">
      <alignment horizontal="center" vertical="center" wrapText="1"/>
      <protection/>
    </xf>
    <xf numFmtId="0" fontId="0" fillId="0" borderId="0" xfId="33">
      <alignment vertical="center"/>
      <protection/>
    </xf>
    <xf numFmtId="0" fontId="27" fillId="0" borderId="74" xfId="33" applyFont="1" applyBorder="1" applyAlignment="1">
      <alignment horizontal="center" vertical="center" wrapText="1"/>
      <protection/>
    </xf>
    <xf numFmtId="0" fontId="27" fillId="0" borderId="78" xfId="33" applyFont="1" applyBorder="1" applyAlignment="1">
      <alignment horizontal="center" vertical="center" shrinkToFit="1"/>
      <protection/>
    </xf>
    <xf numFmtId="1" fontId="0" fillId="0" borderId="87" xfId="33" applyNumberFormat="1" applyBorder="1">
      <alignment vertical="center"/>
      <protection/>
    </xf>
    <xf numFmtId="1" fontId="0" fillId="0" borderId="79" xfId="33" applyNumberFormat="1" applyBorder="1" applyAlignment="1">
      <alignment vertical="center" shrinkToFit="1"/>
      <protection/>
    </xf>
    <xf numFmtId="0" fontId="56" fillId="0" borderId="88" xfId="33" applyFont="1" applyBorder="1" applyAlignment="1">
      <alignment vertical="center" textRotation="255" wrapText="1"/>
      <protection/>
    </xf>
    <xf numFmtId="0" fontId="27" fillId="0" borderId="87" xfId="33" applyFont="1" applyBorder="1" applyAlignment="1">
      <alignment horizontal="center" vertical="center" wrapText="1"/>
      <protection/>
    </xf>
    <xf numFmtId="0" fontId="27" fillId="0" borderId="89" xfId="33" applyFont="1" applyBorder="1" applyAlignment="1">
      <alignment horizontal="center" vertical="center" shrinkToFit="1"/>
      <protection/>
    </xf>
    <xf numFmtId="0" fontId="27" fillId="0" borderId="90" xfId="33" applyFont="1" applyBorder="1" applyAlignment="1">
      <alignment horizontal="center" vertical="center" shrinkToFit="1"/>
      <protection/>
    </xf>
    <xf numFmtId="1" fontId="0" fillId="0" borderId="91" xfId="33" applyNumberFormat="1" applyBorder="1">
      <alignment vertical="center"/>
      <protection/>
    </xf>
    <xf numFmtId="1" fontId="0" fillId="0" borderId="57" xfId="33" applyNumberFormat="1" applyBorder="1" applyAlignment="1">
      <alignment horizontal="right" vertical="center"/>
      <protection/>
    </xf>
    <xf numFmtId="1" fontId="55" fillId="0" borderId="26" xfId="33" applyNumberFormat="1" applyFont="1" applyBorder="1" applyAlignment="1">
      <alignment vertical="center" shrinkToFit="1"/>
      <protection/>
    </xf>
    <xf numFmtId="0" fontId="27" fillId="0" borderId="92" xfId="33" applyFont="1" applyBorder="1" applyAlignment="1">
      <alignment horizontal="center" vertical="center" wrapText="1"/>
      <protection/>
    </xf>
    <xf numFmtId="0" fontId="27" fillId="0" borderId="25" xfId="33" applyFont="1" applyBorder="1" applyAlignment="1">
      <alignment horizontal="center" vertical="center" wrapText="1"/>
      <protection/>
    </xf>
    <xf numFmtId="1" fontId="0" fillId="0" borderId="79" xfId="33" applyNumberFormat="1" applyBorder="1" applyAlignment="1">
      <alignment horizontal="right" vertical="center"/>
      <protection/>
    </xf>
    <xf numFmtId="1" fontId="55" fillId="0" borderId="79" xfId="33" applyNumberFormat="1" applyFont="1" applyBorder="1">
      <alignment vertical="center"/>
      <protection/>
    </xf>
    <xf numFmtId="0" fontId="27" fillId="0" borderId="79" xfId="33" applyFont="1" applyBorder="1" applyAlignment="1">
      <alignment horizontal="center" vertical="center" shrinkToFit="1"/>
      <protection/>
    </xf>
    <xf numFmtId="0" fontId="27" fillId="0" borderId="80" xfId="33" applyFont="1" applyBorder="1" applyAlignment="1">
      <alignment horizontal="center" vertical="center" shrinkToFit="1"/>
      <protection/>
    </xf>
    <xf numFmtId="1" fontId="0" fillId="0" borderId="0" xfId="33" applyNumberFormat="1">
      <alignment vertical="center"/>
      <protection/>
    </xf>
    <xf numFmtId="0" fontId="27" fillId="0" borderId="93" xfId="33" applyFont="1" applyBorder="1" applyAlignment="1">
      <alignment horizontal="center" vertical="center" wrapText="1"/>
      <protection/>
    </xf>
    <xf numFmtId="0" fontId="27" fillId="0" borderId="84" xfId="33" applyFont="1" applyBorder="1" applyAlignment="1">
      <alignment horizontal="center" vertical="center" wrapText="1"/>
      <protection/>
    </xf>
    <xf numFmtId="0" fontId="27" fillId="0" borderId="57" xfId="33" applyFont="1" applyBorder="1" applyAlignment="1">
      <alignment horizontal="center" vertical="center" wrapText="1"/>
      <protection/>
    </xf>
    <xf numFmtId="1" fontId="0" fillId="0" borderId="94" xfId="33" applyNumberFormat="1" applyBorder="1">
      <alignment vertical="center"/>
      <protection/>
    </xf>
    <xf numFmtId="1" fontId="0" fillId="0" borderId="45" xfId="33" applyNumberFormat="1" applyBorder="1" applyAlignment="1">
      <alignment horizontal="right" vertical="center"/>
      <protection/>
    </xf>
    <xf numFmtId="0" fontId="27" fillId="0" borderId="95" xfId="33" applyFont="1" applyBorder="1" applyAlignment="1">
      <alignment horizontal="center" vertical="center" wrapText="1"/>
      <protection/>
    </xf>
    <xf numFmtId="0" fontId="27" fillId="0" borderId="96" xfId="33" applyFont="1" applyBorder="1" applyAlignment="1">
      <alignment horizontal="center" vertical="center" wrapText="1"/>
      <protection/>
    </xf>
    <xf numFmtId="0" fontId="27" fillId="0" borderId="89" xfId="33" applyFont="1" applyBorder="1" applyAlignment="1">
      <alignment horizontal="center" vertical="center" wrapText="1"/>
      <protection/>
    </xf>
    <xf numFmtId="0" fontId="27" fillId="0" borderId="19" xfId="33" applyFont="1" applyBorder="1" applyAlignment="1">
      <alignment horizontal="center" vertical="center" wrapText="1"/>
      <protection/>
    </xf>
    <xf numFmtId="0" fontId="59" fillId="0" borderId="19" xfId="33" applyFont="1" applyBorder="1" applyAlignment="1">
      <alignment horizontal="center" vertical="center" wrapText="1"/>
      <protection/>
    </xf>
    <xf numFmtId="0" fontId="27" fillId="0" borderId="57" xfId="33" applyFont="1" applyBorder="1" applyAlignment="1">
      <alignment horizontal="center" vertical="center" shrinkToFit="1"/>
      <protection/>
    </xf>
    <xf numFmtId="0" fontId="60" fillId="0" borderId="57" xfId="33" applyFont="1" applyBorder="1" applyAlignment="1">
      <alignment horizontal="center" vertical="center" shrinkToFit="1"/>
      <protection/>
    </xf>
    <xf numFmtId="0" fontId="59" fillId="0" borderId="19" xfId="33" applyFont="1" applyBorder="1" applyAlignment="1">
      <alignment horizontal="center" vertical="center" shrinkToFit="1"/>
      <protection/>
    </xf>
    <xf numFmtId="0" fontId="27" fillId="0" borderId="71" xfId="33" applyFont="1" applyBorder="1" applyAlignment="1">
      <alignment horizontal="center" vertical="center" shrinkToFit="1"/>
      <protection/>
    </xf>
    <xf numFmtId="0" fontId="59" fillId="0" borderId="57" xfId="33" applyFont="1" applyBorder="1" applyAlignment="1">
      <alignment horizontal="center" vertical="center" shrinkToFit="1"/>
      <protection/>
    </xf>
    <xf numFmtId="0" fontId="27" fillId="0" borderId="26" xfId="33" applyFont="1" applyBorder="1" applyAlignment="1">
      <alignment horizontal="center" vertical="center" shrinkToFit="1"/>
      <protection/>
    </xf>
    <xf numFmtId="0" fontId="27" fillId="0" borderId="97" xfId="33" applyFont="1" applyBorder="1" applyAlignment="1">
      <alignment horizontal="center" vertical="center" wrapText="1"/>
      <protection/>
    </xf>
    <xf numFmtId="0" fontId="27" fillId="0" borderId="98" xfId="33" applyFont="1" applyBorder="1" applyAlignment="1">
      <alignment horizontal="center" vertical="center" wrapText="1"/>
      <protection/>
    </xf>
    <xf numFmtId="0" fontId="59" fillId="0" borderId="79" xfId="33" applyFont="1" applyBorder="1" applyAlignment="1">
      <alignment horizontal="center" vertical="center" wrapText="1"/>
      <protection/>
    </xf>
    <xf numFmtId="0" fontId="27" fillId="0" borderId="29" xfId="33" applyFont="1" applyBorder="1" applyAlignment="1">
      <alignment horizontal="center" vertical="center" shrinkToFit="1"/>
      <protection/>
    </xf>
    <xf numFmtId="0" fontId="60" fillId="0" borderId="29" xfId="33" applyFont="1" applyBorder="1" applyAlignment="1">
      <alignment horizontal="center" vertical="center" shrinkToFit="1"/>
      <protection/>
    </xf>
    <xf numFmtId="0" fontId="59" fillId="0" borderId="29" xfId="33" applyFont="1" applyBorder="1" applyAlignment="1">
      <alignment horizontal="center" vertical="center" shrinkToFit="1"/>
      <protection/>
    </xf>
    <xf numFmtId="0" fontId="27" fillId="0" borderId="99" xfId="33" applyFont="1" applyBorder="1" applyAlignment="1">
      <alignment horizontal="center" vertical="center" shrinkToFit="1"/>
      <protection/>
    </xf>
    <xf numFmtId="0" fontId="27" fillId="0" borderId="23" xfId="33" applyFont="1" applyBorder="1" applyAlignment="1">
      <alignment horizontal="center" vertical="center" shrinkToFit="1"/>
      <protection/>
    </xf>
    <xf numFmtId="0" fontId="0" fillId="0" borderId="0" xfId="33" applyFont="1">
      <alignment vertical="center"/>
      <protection/>
    </xf>
    <xf numFmtId="0" fontId="0" fillId="0" borderId="100" xfId="33" applyBorder="1" applyAlignment="1">
      <alignment horizontal="center" vertical="center" shrinkToFit="1"/>
      <protection/>
    </xf>
    <xf numFmtId="0" fontId="0" fillId="0" borderId="0" xfId="33" applyBorder="1">
      <alignment vertical="center"/>
      <protection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63" xfId="0" applyFont="1" applyBorder="1" applyAlignment="1">
      <alignment horizontal="center" vertical="center" textRotation="180" shrinkToFit="1"/>
    </xf>
    <xf numFmtId="0" fontId="22" fillId="0" borderId="57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101" xfId="0" applyFont="1" applyFill="1" applyBorder="1" applyAlignment="1">
      <alignment horizontal="center" vertical="center"/>
    </xf>
    <xf numFmtId="0" fontId="24" fillId="32" borderId="10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103" xfId="0" applyFont="1" applyFill="1" applyBorder="1" applyAlignment="1">
      <alignment horizontal="center" vertical="center" textRotation="255" shrinkToFit="1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57" xfId="0" applyFont="1" applyBorder="1" applyAlignment="1">
      <alignment horizontal="center" vertical="center" textRotation="255" shrinkToFit="1"/>
    </xf>
    <xf numFmtId="0" fontId="16" fillId="0" borderId="4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04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105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106" xfId="0" applyFont="1" applyBorder="1" applyAlignment="1">
      <alignment horizontal="center" vertical="center" textRotation="255" shrinkToFit="1"/>
    </xf>
    <xf numFmtId="0" fontId="25" fillId="0" borderId="58" xfId="0" applyFont="1" applyBorder="1" applyAlignment="1">
      <alignment horizontal="center" vertical="center" textRotation="255" shrinkToFit="1"/>
    </xf>
    <xf numFmtId="0" fontId="25" fillId="0" borderId="107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10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6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9" fillId="0" borderId="0" xfId="34" applyFont="1" applyAlignment="1">
      <alignment horizontal="center" vertical="center"/>
      <protection/>
    </xf>
    <xf numFmtId="0" fontId="1" fillId="0" borderId="109" xfId="34" applyFont="1" applyBorder="1" applyAlignment="1">
      <alignment horizontal="center" vertical="center"/>
      <protection/>
    </xf>
    <xf numFmtId="0" fontId="1" fillId="0" borderId="110" xfId="34" applyFont="1" applyBorder="1" applyAlignment="1">
      <alignment horizontal="center" vertical="center"/>
      <protection/>
    </xf>
    <xf numFmtId="0" fontId="1" fillId="0" borderId="111" xfId="34" applyFont="1" applyBorder="1" applyAlignment="1">
      <alignment horizontal="center" vertical="center"/>
      <protection/>
    </xf>
    <xf numFmtId="0" fontId="1" fillId="0" borderId="40" xfId="34" applyFont="1" applyBorder="1" applyAlignment="1">
      <alignment horizontal="center" vertical="center"/>
      <protection/>
    </xf>
    <xf numFmtId="0" fontId="1" fillId="0" borderId="112" xfId="34" applyFont="1" applyBorder="1" applyAlignment="1">
      <alignment horizontal="center" vertical="center"/>
      <protection/>
    </xf>
    <xf numFmtId="0" fontId="1" fillId="0" borderId="101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6" xfId="34" applyFont="1" applyBorder="1" applyAlignment="1">
      <alignment horizontal="right" vertical="center"/>
      <protection/>
    </xf>
    <xf numFmtId="0" fontId="1" fillId="0" borderId="56" xfId="34" applyFont="1" applyBorder="1" applyAlignment="1">
      <alignment horizontal="left" vertical="center"/>
      <protection/>
    </xf>
    <xf numFmtId="0" fontId="1" fillId="0" borderId="113" xfId="34" applyFont="1" applyBorder="1" applyAlignment="1">
      <alignment horizontal="left" vertical="center"/>
      <protection/>
    </xf>
    <xf numFmtId="0" fontId="1" fillId="0" borderId="24" xfId="34" applyFont="1" applyBorder="1" applyAlignment="1">
      <alignment horizontal="center" vertical="center"/>
      <protection/>
    </xf>
    <xf numFmtId="0" fontId="1" fillId="0" borderId="39" xfId="34" applyFont="1" applyBorder="1" applyAlignment="1">
      <alignment horizontal="center" vertical="center"/>
      <protection/>
    </xf>
    <xf numFmtId="0" fontId="1" fillId="0" borderId="56" xfId="34" applyFont="1" applyBorder="1" applyAlignment="1">
      <alignment horizontal="center" vertical="center"/>
      <protection/>
    </xf>
    <xf numFmtId="0" fontId="1" fillId="0" borderId="113" xfId="34" applyFont="1" applyBorder="1" applyAlignment="1">
      <alignment horizontal="center" vertical="center"/>
      <protection/>
    </xf>
    <xf numFmtId="0" fontId="1" fillId="0" borderId="114" xfId="34" applyFont="1" applyBorder="1" applyAlignment="1">
      <alignment horizontal="center" vertical="center"/>
      <protection/>
    </xf>
    <xf numFmtId="0" fontId="1" fillId="0" borderId="67" xfId="34" applyFont="1" applyBorder="1" applyAlignment="1">
      <alignment horizontal="center" vertical="center"/>
      <protection/>
    </xf>
    <xf numFmtId="0" fontId="1" fillId="0" borderId="115" xfId="34" applyFont="1" applyBorder="1" applyAlignment="1">
      <alignment horizontal="center" vertical="center"/>
      <protection/>
    </xf>
    <xf numFmtId="0" fontId="1" fillId="0" borderId="48" xfId="34" applyFont="1" applyBorder="1" applyAlignment="1">
      <alignment horizontal="center" vertical="center"/>
      <protection/>
    </xf>
    <xf numFmtId="0" fontId="1" fillId="0" borderId="114" xfId="34" applyFont="1" applyBorder="1" applyAlignment="1">
      <alignment horizontal="left" vertical="center"/>
      <protection/>
    </xf>
    <xf numFmtId="0" fontId="1" fillId="0" borderId="67" xfId="34" applyFont="1" applyBorder="1" applyAlignment="1">
      <alignment horizontal="left" vertical="center"/>
      <protection/>
    </xf>
    <xf numFmtId="0" fontId="1" fillId="0" borderId="115" xfId="34" applyFont="1" applyBorder="1" applyAlignment="1">
      <alignment horizontal="left" vertical="center"/>
      <protection/>
    </xf>
    <xf numFmtId="0" fontId="1" fillId="0" borderId="48" xfId="34" applyFont="1" applyBorder="1" applyAlignment="1">
      <alignment horizontal="left" vertical="center"/>
      <protection/>
    </xf>
    <xf numFmtId="0" fontId="1" fillId="0" borderId="38" xfId="34" applyNumberFormat="1" applyFont="1" applyBorder="1" applyAlignment="1">
      <alignment horizontal="center" vertical="center" wrapText="1"/>
      <protection/>
    </xf>
    <xf numFmtId="0" fontId="1" fillId="0" borderId="18" xfId="34" applyNumberFormat="1" applyFont="1" applyBorder="1" applyAlignment="1">
      <alignment horizontal="center" vertical="center" wrapText="1"/>
      <protection/>
    </xf>
    <xf numFmtId="0" fontId="31" fillId="0" borderId="103" xfId="34" applyNumberFormat="1" applyFont="1" applyBorder="1" applyAlignment="1">
      <alignment horizontal="center" vertical="center" wrapText="1"/>
      <protection/>
    </xf>
    <xf numFmtId="0" fontId="31" fillId="0" borderId="30" xfId="34" applyNumberFormat="1" applyFont="1" applyBorder="1" applyAlignment="1">
      <alignment horizontal="center" vertical="center" wrapText="1"/>
      <protection/>
    </xf>
    <xf numFmtId="0" fontId="31" fillId="0" borderId="20" xfId="34" applyNumberFormat="1" applyFont="1" applyBorder="1" applyAlignment="1">
      <alignment horizontal="center" vertical="center" wrapText="1"/>
      <protection/>
    </xf>
    <xf numFmtId="0" fontId="1" fillId="0" borderId="13" xfId="34" applyNumberFormat="1" applyFont="1" applyBorder="1" applyAlignment="1">
      <alignment horizontal="left" vertical="center" shrinkToFit="1"/>
      <protection/>
    </xf>
    <xf numFmtId="0" fontId="1" fillId="0" borderId="101" xfId="34" applyNumberFormat="1" applyFont="1" applyBorder="1" applyAlignment="1">
      <alignment horizontal="left" vertical="center" shrinkToFit="1"/>
      <protection/>
    </xf>
    <xf numFmtId="0" fontId="1" fillId="0" borderId="27" xfId="34" applyNumberFormat="1" applyFont="1" applyBorder="1" applyAlignment="1">
      <alignment horizontal="right" vertical="center" shrinkToFit="1"/>
      <protection/>
    </xf>
    <xf numFmtId="0" fontId="31" fillId="0" borderId="12" xfId="34" applyNumberFormat="1" applyFont="1" applyBorder="1" applyAlignment="1">
      <alignment horizontal="center" vertical="center" wrapText="1"/>
      <protection/>
    </xf>
    <xf numFmtId="0" fontId="31" fillId="0" borderId="32" xfId="34" applyNumberFormat="1" applyFont="1" applyBorder="1" applyAlignment="1">
      <alignment horizontal="center" vertical="center" wrapText="1"/>
      <protection/>
    </xf>
    <xf numFmtId="0" fontId="1" fillId="0" borderId="11" xfId="34" applyNumberFormat="1" applyFont="1" applyBorder="1" applyAlignment="1">
      <alignment horizontal="left" vertical="center" shrinkToFit="1"/>
      <protection/>
    </xf>
    <xf numFmtId="0" fontId="1" fillId="0" borderId="31" xfId="34" applyNumberFormat="1" applyFont="1" applyBorder="1" applyAlignment="1">
      <alignment horizontal="left" vertical="center" shrinkToFit="1"/>
      <protection/>
    </xf>
    <xf numFmtId="0" fontId="1" fillId="0" borderId="55" xfId="34" applyNumberFormat="1" applyFont="1" applyBorder="1" applyAlignment="1">
      <alignment horizontal="left" vertical="center" shrinkToFit="1"/>
      <protection/>
    </xf>
    <xf numFmtId="0" fontId="1" fillId="0" borderId="56" xfId="34" applyNumberFormat="1" applyFont="1" applyBorder="1" applyAlignment="1">
      <alignment horizontal="left" vertical="center" shrinkToFit="1"/>
      <protection/>
    </xf>
    <xf numFmtId="0" fontId="1" fillId="0" borderId="114" xfId="34" applyNumberFormat="1" applyFont="1" applyBorder="1" applyAlignment="1">
      <alignment horizontal="left" vertical="center" shrinkToFit="1"/>
      <protection/>
    </xf>
    <xf numFmtId="0" fontId="1" fillId="0" borderId="67" xfId="34" applyNumberFormat="1" applyFont="1" applyBorder="1" applyAlignment="1">
      <alignment horizontal="left" vertical="center" shrinkToFit="1"/>
      <protection/>
    </xf>
    <xf numFmtId="0" fontId="1" fillId="0" borderId="67" xfId="34" applyNumberFormat="1" applyFont="1" applyBorder="1" applyAlignment="1">
      <alignment horizontal="right" vertical="center" shrinkToFit="1"/>
      <protection/>
    </xf>
    <xf numFmtId="0" fontId="1" fillId="0" borderId="33" xfId="34" applyNumberFormat="1" applyFont="1" applyBorder="1" applyAlignment="1">
      <alignment horizontal="left" vertical="center" shrinkToFit="1"/>
      <protection/>
    </xf>
    <xf numFmtId="0" fontId="1" fillId="0" borderId="16" xfId="34" applyNumberFormat="1" applyFont="1" applyBorder="1" applyAlignment="1">
      <alignment horizontal="center" vertical="center" wrapText="1"/>
      <protection/>
    </xf>
    <xf numFmtId="0" fontId="1" fillId="0" borderId="57" xfId="34" applyNumberFormat="1" applyFont="1" applyBorder="1" applyAlignment="1">
      <alignment horizontal="left" vertical="center" shrinkToFit="1"/>
      <protection/>
    </xf>
    <xf numFmtId="0" fontId="1" fillId="0" borderId="26" xfId="34" applyNumberFormat="1" applyFont="1" applyBorder="1" applyAlignment="1">
      <alignment horizontal="left" vertical="center" shrinkToFit="1"/>
      <protection/>
    </xf>
    <xf numFmtId="49" fontId="33" fillId="0" borderId="21" xfId="34" applyNumberFormat="1" applyFont="1" applyBorder="1" applyAlignment="1">
      <alignment horizontal="left" vertical="center"/>
      <protection/>
    </xf>
    <xf numFmtId="49" fontId="33" fillId="0" borderId="10" xfId="34" applyNumberFormat="1" applyFont="1" applyBorder="1" applyAlignment="1">
      <alignment horizontal="left" vertical="center"/>
      <protection/>
    </xf>
    <xf numFmtId="49" fontId="33" fillId="0" borderId="36" xfId="34" applyNumberFormat="1" applyFont="1" applyBorder="1" applyAlignment="1">
      <alignment horizontal="left" vertical="center"/>
      <protection/>
    </xf>
    <xf numFmtId="49" fontId="34" fillId="0" borderId="43" xfId="34" applyNumberFormat="1" applyFont="1" applyBorder="1" applyAlignment="1">
      <alignment horizontal="left" vertical="center"/>
      <protection/>
    </xf>
    <xf numFmtId="0" fontId="1" fillId="0" borderId="116" xfId="34" applyNumberFormat="1" applyFont="1" applyBorder="1" applyAlignment="1">
      <alignment horizontal="center" vertical="center"/>
      <protection/>
    </xf>
    <xf numFmtId="0" fontId="1" fillId="0" borderId="117" xfId="34" applyNumberFormat="1" applyFont="1" applyBorder="1" applyAlignment="1">
      <alignment horizontal="center" vertical="center"/>
      <protection/>
    </xf>
    <xf numFmtId="0" fontId="1" fillId="0" borderId="41" xfId="34" applyNumberFormat="1" applyFont="1" applyBorder="1" applyAlignment="1">
      <alignment horizontal="center" vertical="center"/>
      <protection/>
    </xf>
    <xf numFmtId="0" fontId="1" fillId="0" borderId="40" xfId="34" applyNumberFormat="1" applyFont="1" applyBorder="1" applyAlignment="1">
      <alignment horizontal="center" vertical="center"/>
      <protection/>
    </xf>
    <xf numFmtId="0" fontId="1" fillId="0" borderId="112" xfId="34" applyNumberFormat="1" applyFont="1" applyBorder="1" applyAlignment="1">
      <alignment horizontal="center" vertical="center"/>
      <protection/>
    </xf>
    <xf numFmtId="0" fontId="1" fillId="0" borderId="40" xfId="34" applyNumberFormat="1" applyFont="1" applyFill="1" applyBorder="1" applyAlignment="1">
      <alignment horizontal="center" vertical="center"/>
      <protection/>
    </xf>
    <xf numFmtId="0" fontId="1" fillId="0" borderId="112" xfId="34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0" fontId="37" fillId="0" borderId="105" xfId="0" applyNumberFormat="1" applyFont="1" applyFill="1" applyBorder="1" applyAlignment="1">
      <alignment horizontal="center" vertical="center"/>
    </xf>
    <xf numFmtId="0" fontId="37" fillId="0" borderId="1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19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181" fontId="38" fillId="0" borderId="120" xfId="0" applyNumberFormat="1" applyFont="1" applyFill="1" applyBorder="1" applyAlignment="1">
      <alignment horizontal="center" vertical="center"/>
    </xf>
    <xf numFmtId="181" fontId="38" fillId="0" borderId="14" xfId="0" applyNumberFormat="1" applyFont="1" applyFill="1" applyBorder="1" applyAlignment="1">
      <alignment horizontal="center" vertical="center"/>
    </xf>
    <xf numFmtId="181" fontId="38" fillId="0" borderId="103" xfId="0" applyNumberFormat="1" applyFont="1" applyFill="1" applyBorder="1" applyAlignment="1">
      <alignment horizontal="center" vertical="center"/>
    </xf>
    <xf numFmtId="181" fontId="38" fillId="0" borderId="119" xfId="0" applyNumberFormat="1" applyFont="1" applyFill="1" applyBorder="1" applyAlignment="1">
      <alignment horizontal="center" vertical="center"/>
    </xf>
    <xf numFmtId="181" fontId="38" fillId="0" borderId="63" xfId="0" applyNumberFormat="1" applyFont="1" applyFill="1" applyBorder="1" applyAlignment="1">
      <alignment horizontal="center" vertical="center"/>
    </xf>
    <xf numFmtId="181" fontId="38" fillId="0" borderId="57" xfId="0" applyNumberFormat="1" applyFont="1" applyFill="1" applyBorder="1" applyAlignment="1">
      <alignment horizontal="center" vertical="center"/>
    </xf>
    <xf numFmtId="0" fontId="38" fillId="0" borderId="119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182" fontId="38" fillId="0" borderId="121" xfId="0" applyNumberFormat="1" applyFont="1" applyFill="1" applyBorder="1" applyAlignment="1">
      <alignment horizontal="center" vertical="center"/>
    </xf>
    <xf numFmtId="182" fontId="38" fillId="0" borderId="105" xfId="0" applyNumberFormat="1" applyFont="1" applyFill="1" applyBorder="1" applyAlignment="1">
      <alignment horizontal="center" vertical="center"/>
    </xf>
    <xf numFmtId="182" fontId="38" fillId="0" borderId="58" xfId="0" applyNumberFormat="1" applyFont="1" applyFill="1" applyBorder="1" applyAlignment="1">
      <alignment horizontal="center" vertical="center"/>
    </xf>
    <xf numFmtId="180" fontId="37" fillId="0" borderId="106" xfId="0" applyNumberFormat="1" applyFont="1" applyFill="1" applyBorder="1" applyAlignment="1">
      <alignment horizontal="center" vertical="center"/>
    </xf>
    <xf numFmtId="180" fontId="37" fillId="0" borderId="58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81" fontId="38" fillId="0" borderId="20" xfId="0" applyNumberFormat="1" applyFont="1" applyFill="1" applyBorder="1" applyAlignment="1">
      <alignment horizontal="center" vertical="center"/>
    </xf>
    <xf numFmtId="181" fontId="38" fillId="0" borderId="29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182" fontId="38" fillId="0" borderId="106" xfId="0" applyNumberFormat="1" applyFont="1" applyFill="1" applyBorder="1" applyAlignment="1">
      <alignment horizontal="center" vertical="center"/>
    </xf>
    <xf numFmtId="180" fontId="37" fillId="0" borderId="107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181" fontId="38" fillId="0" borderId="46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181" fontId="38" fillId="0" borderId="104" xfId="0" applyNumberFormat="1" applyFont="1" applyFill="1" applyBorder="1" applyAlignment="1">
      <alignment horizontal="center" vertical="center"/>
    </xf>
    <xf numFmtId="0" fontId="38" fillId="0" borderId="104" xfId="0" applyFont="1" applyFill="1" applyBorder="1" applyAlignment="1">
      <alignment horizontal="center" vertical="center"/>
    </xf>
    <xf numFmtId="182" fontId="38" fillId="0" borderId="10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187" fontId="43" fillId="0" borderId="55" xfId="0" applyNumberFormat="1" applyFont="1" applyFill="1" applyBorder="1" applyAlignment="1">
      <alignment horizontal="center" vertical="center" shrinkToFit="1"/>
    </xf>
    <xf numFmtId="187" fontId="43" fillId="0" borderId="56" xfId="0" applyNumberFormat="1" applyFont="1" applyFill="1" applyBorder="1" applyAlignment="1">
      <alignment horizontal="center" vertical="center" shrinkToFit="1"/>
    </xf>
    <xf numFmtId="187" fontId="43" fillId="0" borderId="45" xfId="0" applyNumberFormat="1" applyFont="1" applyFill="1" applyBorder="1" applyAlignment="1">
      <alignment horizontal="center" vertical="center" shrinkToFit="1"/>
    </xf>
    <xf numFmtId="0" fontId="43" fillId="0" borderId="29" xfId="0" applyFont="1" applyFill="1" applyBorder="1" applyAlignment="1">
      <alignment horizontal="center" vertical="center" shrinkToFit="1"/>
    </xf>
    <xf numFmtId="0" fontId="43" fillId="0" borderId="57" xfId="0" applyFont="1" applyFill="1" applyBorder="1" applyAlignment="1">
      <alignment horizontal="center" vertical="center" shrinkToFit="1"/>
    </xf>
    <xf numFmtId="187" fontId="43" fillId="0" borderId="31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255" shrinkToFit="1"/>
    </xf>
    <xf numFmtId="0" fontId="43" fillId="0" borderId="31" xfId="0" applyFont="1" applyFill="1" applyBorder="1" applyAlignment="1">
      <alignment vertical="center" textRotation="255" shrinkToFit="1"/>
    </xf>
    <xf numFmtId="0" fontId="3" fillId="0" borderId="31" xfId="0" applyFont="1" applyFill="1" applyBorder="1" applyAlignment="1">
      <alignment vertical="center" textRotation="255" shrinkToFit="1"/>
    </xf>
    <xf numFmtId="0" fontId="3" fillId="0" borderId="29" xfId="0" applyFont="1" applyFill="1" applyBorder="1" applyAlignment="1">
      <alignment horizontal="center" vertical="center" textRotation="255" shrinkToFit="1"/>
    </xf>
    <xf numFmtId="0" fontId="3" fillId="0" borderId="63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31" xfId="0" applyFont="1" applyFill="1" applyBorder="1" applyAlignment="1">
      <alignment horizontal="left" vertical="center" shrinkToFit="1"/>
    </xf>
    <xf numFmtId="0" fontId="43" fillId="0" borderId="31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114" xfId="0" applyNumberFormat="1" applyFont="1" applyFill="1" applyBorder="1" applyAlignment="1">
      <alignment horizontal="center" vertical="center" shrinkToFit="1"/>
    </xf>
    <xf numFmtId="0" fontId="3" fillId="0" borderId="67" xfId="0" applyNumberFormat="1" applyFont="1" applyFill="1" applyBorder="1" applyAlignment="1">
      <alignment horizontal="center" vertical="center" shrinkToFit="1"/>
    </xf>
    <xf numFmtId="0" fontId="3" fillId="0" borderId="115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182" fontId="44" fillId="0" borderId="122" xfId="0" applyNumberFormat="1" applyFont="1" applyFill="1" applyBorder="1" applyAlignment="1">
      <alignment horizontal="center" vertical="center" textRotation="255"/>
    </xf>
    <xf numFmtId="182" fontId="48" fillId="0" borderId="38" xfId="0" applyNumberFormat="1" applyFont="1" applyFill="1" applyBorder="1" applyAlignment="1">
      <alignment horizontal="center" vertical="center" textRotation="255"/>
    </xf>
    <xf numFmtId="182" fontId="48" fillId="0" borderId="21" xfId="0" applyNumberFormat="1" applyFont="1" applyFill="1" applyBorder="1" applyAlignment="1">
      <alignment horizontal="center" vertical="center" textRotation="255"/>
    </xf>
    <xf numFmtId="182" fontId="45" fillId="0" borderId="122" xfId="0" applyNumberFormat="1" applyFont="1" applyFill="1" applyBorder="1" applyAlignment="1">
      <alignment horizontal="center" vertical="center"/>
    </xf>
    <xf numFmtId="182" fontId="46" fillId="0" borderId="43" xfId="0" applyNumberFormat="1" applyFont="1" applyFill="1" applyBorder="1" applyAlignment="1">
      <alignment horizontal="center" vertical="center"/>
    </xf>
    <xf numFmtId="182" fontId="46" fillId="0" borderId="44" xfId="0" applyNumberFormat="1" applyFont="1" applyFill="1" applyBorder="1" applyAlignment="1">
      <alignment horizontal="center" vertical="center"/>
    </xf>
    <xf numFmtId="182" fontId="46" fillId="0" borderId="21" xfId="0" applyNumberFormat="1" applyFont="1" applyFill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6" fillId="0" borderId="22" xfId="0" applyNumberFormat="1" applyFont="1" applyFill="1" applyBorder="1" applyAlignment="1">
      <alignment horizontal="center" vertical="center"/>
    </xf>
    <xf numFmtId="182" fontId="45" fillId="0" borderId="38" xfId="0" applyNumberFormat="1" applyFont="1" applyFill="1" applyBorder="1" applyAlignment="1">
      <alignment horizontal="center" vertical="center"/>
    </xf>
    <xf numFmtId="182" fontId="46" fillId="0" borderId="0" xfId="0" applyNumberFormat="1" applyFont="1" applyFill="1" applyBorder="1" applyAlignment="1">
      <alignment horizontal="center" vertical="center"/>
    </xf>
    <xf numFmtId="182" fontId="46" fillId="0" borderId="17" xfId="0" applyNumberFormat="1" applyFont="1" applyFill="1" applyBorder="1" applyAlignment="1">
      <alignment horizontal="center" vertical="center"/>
    </xf>
    <xf numFmtId="0" fontId="0" fillId="0" borderId="123" xfId="33" applyFont="1" applyBorder="1" applyAlignment="1">
      <alignment horizontal="right" vertical="center" shrinkToFit="1"/>
      <protection/>
    </xf>
    <xf numFmtId="0" fontId="0" fillId="0" borderId="0" xfId="33" applyFont="1" applyBorder="1" applyAlignment="1">
      <alignment horizontal="right" vertical="center" shrinkToFit="1"/>
      <protection/>
    </xf>
    <xf numFmtId="0" fontId="0" fillId="0" borderId="31" xfId="33" applyFont="1" applyBorder="1" applyAlignment="1">
      <alignment vertical="center" shrinkToFit="1"/>
      <protection/>
    </xf>
    <xf numFmtId="0" fontId="0" fillId="0" borderId="31" xfId="33" applyFont="1" applyBorder="1" applyAlignment="1">
      <alignment vertical="center" shrinkToFit="1"/>
      <protection/>
    </xf>
    <xf numFmtId="0" fontId="0" fillId="0" borderId="55" xfId="33" applyFont="1" applyBorder="1" applyAlignment="1">
      <alignment vertical="center" shrinkToFit="1"/>
      <protection/>
    </xf>
    <xf numFmtId="0" fontId="0" fillId="0" borderId="124" xfId="33" applyFont="1" applyBorder="1" applyAlignment="1">
      <alignment vertical="center" shrinkToFit="1"/>
      <protection/>
    </xf>
    <xf numFmtId="0" fontId="0" fillId="0" borderId="45" xfId="33" applyBorder="1">
      <alignment vertical="center"/>
      <protection/>
    </xf>
    <xf numFmtId="0" fontId="0" fillId="0" borderId="55" xfId="33" applyFont="1" applyBorder="1" applyAlignment="1">
      <alignment vertical="center" shrinkToFit="1"/>
      <protection/>
    </xf>
    <xf numFmtId="0" fontId="0" fillId="0" borderId="56" xfId="33" applyBorder="1">
      <alignment vertical="center"/>
      <protection/>
    </xf>
    <xf numFmtId="0" fontId="0" fillId="0" borderId="125" xfId="33" applyBorder="1">
      <alignment vertical="center"/>
      <protection/>
    </xf>
    <xf numFmtId="0" fontId="0" fillId="0" borderId="126" xfId="33" applyFont="1" applyBorder="1" applyAlignment="1">
      <alignment vertical="center" shrinkToFit="1"/>
      <protection/>
    </xf>
    <xf numFmtId="0" fontId="0" fillId="0" borderId="127" xfId="33" applyFont="1" applyBorder="1" applyAlignment="1">
      <alignment vertical="center" shrinkToFit="1"/>
      <protection/>
    </xf>
    <xf numFmtId="0" fontId="0" fillId="0" borderId="128" xfId="33" applyFont="1" applyBorder="1" applyAlignment="1">
      <alignment vertical="center" shrinkToFit="1"/>
      <protection/>
    </xf>
    <xf numFmtId="0" fontId="0" fillId="0" borderId="129" xfId="33" applyFont="1" applyBorder="1" applyAlignment="1">
      <alignment vertical="center" shrinkToFit="1"/>
      <protection/>
    </xf>
    <xf numFmtId="0" fontId="0" fillId="0" borderId="79" xfId="33" applyFont="1" applyBorder="1" applyAlignment="1">
      <alignment vertical="center" shrinkToFit="1"/>
      <protection/>
    </xf>
    <xf numFmtId="0" fontId="0" fillId="0" borderId="130" xfId="33" applyFont="1" applyBorder="1" applyAlignment="1">
      <alignment vertical="center" shrinkToFit="1"/>
      <protection/>
    </xf>
    <xf numFmtId="0" fontId="0" fillId="0" borderId="90" xfId="33" applyFont="1" applyBorder="1" applyAlignment="1">
      <alignment vertical="center" shrinkToFit="1"/>
      <protection/>
    </xf>
    <xf numFmtId="0" fontId="0" fillId="0" borderId="124" xfId="33" applyBorder="1" applyAlignment="1">
      <alignment vertical="center" shrinkToFit="1"/>
      <protection/>
    </xf>
    <xf numFmtId="0" fontId="27" fillId="0" borderId="131" xfId="33" applyFont="1" applyBorder="1" applyAlignment="1">
      <alignment horizontal="center" vertical="center" shrinkToFit="1"/>
      <protection/>
    </xf>
    <xf numFmtId="0" fontId="27" fillId="0" borderId="84" xfId="33" applyFont="1" applyBorder="1" applyAlignment="1">
      <alignment horizontal="center" vertical="center" shrinkToFit="1"/>
      <protection/>
    </xf>
    <xf numFmtId="0" fontId="0" fillId="0" borderId="84" xfId="33" applyBorder="1" applyAlignment="1">
      <alignment horizontal="center" vertical="center" shrinkToFit="1"/>
      <protection/>
    </xf>
    <xf numFmtId="0" fontId="0" fillId="0" borderId="70" xfId="33" applyBorder="1" applyAlignment="1">
      <alignment horizontal="center" vertical="center" shrinkToFit="1"/>
      <protection/>
    </xf>
    <xf numFmtId="0" fontId="27" fillId="0" borderId="132" xfId="33" applyFont="1" applyBorder="1" applyAlignment="1">
      <alignment horizontal="center" vertical="center" shrinkToFit="1"/>
      <protection/>
    </xf>
    <xf numFmtId="0" fontId="0" fillId="0" borderId="133" xfId="33" applyFont="1" applyBorder="1" applyAlignment="1">
      <alignment horizontal="center" vertical="center" textRotation="255" shrinkToFit="1"/>
      <protection/>
    </xf>
    <xf numFmtId="0" fontId="0" fillId="0" borderId="134" xfId="33" applyBorder="1" applyAlignment="1">
      <alignment horizontal="center" vertical="center" shrinkToFit="1"/>
      <protection/>
    </xf>
    <xf numFmtId="0" fontId="0" fillId="0" borderId="135" xfId="33" applyBorder="1" applyAlignment="1">
      <alignment horizontal="center" vertical="center" shrinkToFit="1"/>
      <protection/>
    </xf>
    <xf numFmtId="0" fontId="27" fillId="0" borderId="136" xfId="33" applyFont="1" applyBorder="1" applyAlignment="1">
      <alignment horizontal="center" vertical="center" shrinkToFit="1"/>
      <protection/>
    </xf>
    <xf numFmtId="0" fontId="0" fillId="0" borderId="137" xfId="33" applyFont="1" applyBorder="1" applyAlignment="1">
      <alignment horizontal="center" vertical="center" textRotation="255" shrinkToFit="1"/>
      <protection/>
    </xf>
    <xf numFmtId="0" fontId="0" fillId="0" borderId="138" xfId="33" applyFont="1" applyBorder="1" applyAlignment="1">
      <alignment horizontal="center" vertical="center" textRotation="255" shrinkToFit="1"/>
      <protection/>
    </xf>
    <xf numFmtId="0" fontId="56" fillId="0" borderId="137" xfId="33" applyFont="1" applyBorder="1" applyAlignment="1">
      <alignment horizontal="center" vertical="center" textRotation="255" wrapText="1"/>
      <protection/>
    </xf>
    <xf numFmtId="0" fontId="56" fillId="0" borderId="139" xfId="33" applyFont="1" applyBorder="1" applyAlignment="1">
      <alignment horizontal="center" vertical="center" textRotation="255" wrapText="1"/>
      <protection/>
    </xf>
    <xf numFmtId="0" fontId="28" fillId="0" borderId="17" xfId="33" applyFont="1" applyBorder="1" applyAlignment="1">
      <alignment horizontal="center" vertical="center" textRotation="255" shrinkToFit="1"/>
      <protection/>
    </xf>
    <xf numFmtId="0" fontId="28" fillId="0" borderId="19" xfId="33" applyFont="1" applyBorder="1" applyAlignment="1">
      <alignment horizontal="center" vertical="center" textRotation="255" shrinkToFit="1"/>
      <protection/>
    </xf>
    <xf numFmtId="0" fontId="28" fillId="0" borderId="15" xfId="33" applyFont="1" applyBorder="1" applyAlignment="1">
      <alignment horizontal="center" vertical="center" textRotation="255" shrinkToFit="1"/>
      <protection/>
    </xf>
    <xf numFmtId="0" fontId="28" fillId="0" borderId="140" xfId="33" applyFont="1" applyBorder="1" applyAlignment="1">
      <alignment horizontal="center" vertical="center" textRotation="255" shrinkToFit="1"/>
      <protection/>
    </xf>
    <xf numFmtId="0" fontId="28" fillId="0" borderId="141" xfId="33" applyFont="1" applyBorder="1" applyAlignment="1">
      <alignment horizontal="center" vertical="center" textRotation="255" shrinkToFit="1"/>
      <protection/>
    </xf>
    <xf numFmtId="0" fontId="20" fillId="0" borderId="142" xfId="33" applyFont="1" applyBorder="1" applyAlignment="1">
      <alignment horizontal="center" vertical="center" textRotation="255" shrinkToFit="1"/>
      <protection/>
    </xf>
    <xf numFmtId="0" fontId="20" fillId="0" borderId="124" xfId="33" applyFont="1" applyBorder="1" applyAlignment="1">
      <alignment horizontal="center" vertical="center" textRotation="255" shrinkToFit="1"/>
      <protection/>
    </xf>
    <xf numFmtId="0" fontId="20" fillId="0" borderId="143" xfId="33" applyFont="1" applyBorder="1" applyAlignment="1">
      <alignment horizontal="center" vertical="center" textRotation="255" shrinkToFit="1"/>
      <protection/>
    </xf>
    <xf numFmtId="0" fontId="56" fillId="0" borderId="138" xfId="33" applyFont="1" applyBorder="1" applyAlignment="1">
      <alignment horizontal="center" vertical="center" textRotation="255" wrapText="1"/>
      <protection/>
    </xf>
    <xf numFmtId="0" fontId="56" fillId="0" borderId="144" xfId="33" applyFont="1" applyBorder="1" applyAlignment="1">
      <alignment horizontal="center" vertical="center" textRotation="255" wrapText="1"/>
      <protection/>
    </xf>
    <xf numFmtId="0" fontId="56" fillId="0" borderId="145" xfId="33" applyFont="1" applyBorder="1" applyAlignment="1">
      <alignment horizontal="center" vertical="center" textRotation="255" wrapText="1"/>
      <protection/>
    </xf>
    <xf numFmtId="0" fontId="56" fillId="0" borderId="96" xfId="33" applyFont="1" applyBorder="1" applyAlignment="1">
      <alignment horizontal="center" vertical="center" textRotation="255" wrapText="1"/>
      <protection/>
    </xf>
    <xf numFmtId="0" fontId="56" fillId="0" borderId="146" xfId="33" applyFont="1" applyBorder="1" applyAlignment="1">
      <alignment horizontal="center" vertical="center" textRotation="255" wrapText="1"/>
      <protection/>
    </xf>
    <xf numFmtId="0" fontId="56" fillId="0" borderId="17" xfId="33" applyFont="1" applyBorder="1" applyAlignment="1">
      <alignment horizontal="center" vertical="center" textRotation="255" wrapText="1"/>
      <protection/>
    </xf>
    <xf numFmtId="0" fontId="56" fillId="0" borderId="88" xfId="33" applyFont="1" applyBorder="1" applyAlignment="1">
      <alignment horizontal="center" vertical="center" textRotation="255" wrapText="1"/>
      <protection/>
    </xf>
    <xf numFmtId="0" fontId="56" fillId="0" borderId="131" xfId="33" applyFont="1" applyBorder="1" applyAlignment="1">
      <alignment horizontal="center" vertical="center" textRotation="255" wrapText="1"/>
      <protection/>
    </xf>
    <xf numFmtId="0" fontId="56" fillId="0" borderId="147" xfId="33" applyFont="1" applyBorder="1" applyAlignment="1">
      <alignment horizontal="center" vertical="center" textRotation="255" wrapText="1"/>
      <protection/>
    </xf>
    <xf numFmtId="0" fontId="56" fillId="0" borderId="129" xfId="33" applyFont="1" applyBorder="1" applyAlignment="1">
      <alignment horizontal="center" vertical="center" textRotation="255" wrapText="1"/>
      <protection/>
    </xf>
    <xf numFmtId="0" fontId="56" fillId="0" borderId="148" xfId="33" applyFont="1" applyBorder="1" applyAlignment="1">
      <alignment horizontal="center" vertical="center" textRotation="255" wrapText="1"/>
      <protection/>
    </xf>
    <xf numFmtId="0" fontId="56" fillId="0" borderId="149" xfId="33" applyFont="1" applyBorder="1" applyAlignment="1">
      <alignment horizontal="center" vertical="center" textRotation="255" wrapText="1"/>
      <protection/>
    </xf>
    <xf numFmtId="0" fontId="20" fillId="0" borderId="150" xfId="33" applyFont="1" applyBorder="1" applyAlignment="1">
      <alignment horizontal="center" vertical="center" textRotation="255" shrinkToFit="1"/>
      <protection/>
    </xf>
    <xf numFmtId="0" fontId="0" fillId="0" borderId="151" xfId="33" applyFont="1" applyBorder="1" applyAlignment="1">
      <alignment vertical="center" textRotation="255" shrinkToFit="1"/>
      <protection/>
    </xf>
    <xf numFmtId="0" fontId="0" fillId="0" borderId="152" xfId="33" applyFont="1" applyBorder="1" applyAlignment="1">
      <alignment vertical="center" textRotation="255" shrinkToFit="1"/>
      <protection/>
    </xf>
    <xf numFmtId="0" fontId="0" fillId="0" borderId="153" xfId="33" applyFont="1" applyBorder="1" applyAlignment="1">
      <alignment vertical="center" textRotation="255" shrinkToFit="1"/>
      <protection/>
    </xf>
    <xf numFmtId="0" fontId="56" fillId="0" borderId="154" xfId="33" applyFont="1" applyBorder="1" applyAlignment="1">
      <alignment horizontal="center" vertical="center" textRotation="255" shrinkToFit="1"/>
      <protection/>
    </xf>
    <xf numFmtId="0" fontId="56" fillId="0" borderId="155" xfId="33" applyFont="1" applyBorder="1" applyAlignment="1">
      <alignment horizontal="center" vertical="center" textRotation="255" shrinkToFit="1"/>
      <protection/>
    </xf>
    <xf numFmtId="0" fontId="56" fillId="0" borderId="156" xfId="33" applyFont="1" applyBorder="1" applyAlignment="1">
      <alignment horizontal="center" vertical="center" textRotation="255" shrinkToFit="1"/>
      <protection/>
    </xf>
    <xf numFmtId="0" fontId="56" fillId="0" borderId="132" xfId="33" applyFont="1" applyBorder="1" applyAlignment="1">
      <alignment horizontal="center" vertical="center" textRotation="255" shrinkToFit="1"/>
      <protection/>
    </xf>
    <xf numFmtId="0" fontId="56" fillId="0" borderId="45" xfId="33" applyFont="1" applyBorder="1" applyAlignment="1">
      <alignment horizontal="center" vertical="center" textRotation="255" shrinkToFit="1"/>
      <protection/>
    </xf>
    <xf numFmtId="0" fontId="56" fillId="0" borderId="15" xfId="33" applyFont="1" applyBorder="1" applyAlignment="1">
      <alignment horizontal="center" vertical="center" textRotation="255" shrinkToFit="1"/>
      <protection/>
    </xf>
    <xf numFmtId="0" fontId="56" fillId="0" borderId="97" xfId="33" applyFont="1" applyBorder="1" applyAlignment="1">
      <alignment horizontal="center" vertical="center" textRotation="255" shrinkToFit="1"/>
      <protection/>
    </xf>
    <xf numFmtId="0" fontId="20" fillId="0" borderId="150" xfId="33" applyFont="1" applyBorder="1" applyAlignment="1">
      <alignment vertical="center" textRotation="255" shrinkToFit="1"/>
      <protection/>
    </xf>
    <xf numFmtId="0" fontId="54" fillId="0" borderId="137" xfId="33" applyFont="1" applyBorder="1" applyAlignment="1">
      <alignment horizontal="center" vertical="center" textRotation="255" wrapText="1"/>
      <protection/>
    </xf>
    <xf numFmtId="0" fontId="54" fillId="0" borderId="139" xfId="33" applyFont="1" applyBorder="1" applyAlignment="1">
      <alignment horizontal="center" vertical="center" textRotation="255" wrapText="1"/>
      <protection/>
    </xf>
    <xf numFmtId="0" fontId="56" fillId="0" borderId="154" xfId="33" applyFont="1" applyBorder="1" applyAlignment="1">
      <alignment horizontal="center" vertical="center" textRotation="255" wrapText="1"/>
      <protection/>
    </xf>
    <xf numFmtId="0" fontId="56" fillId="0" borderId="155" xfId="33" applyFont="1" applyBorder="1" applyAlignment="1">
      <alignment horizontal="center" vertical="center" textRotation="255" wrapText="1"/>
      <protection/>
    </xf>
    <xf numFmtId="0" fontId="56" fillId="0" borderId="156" xfId="33" applyFont="1" applyBorder="1" applyAlignment="1">
      <alignment horizontal="center" vertical="center" textRotation="255" wrapText="1"/>
      <protection/>
    </xf>
    <xf numFmtId="0" fontId="56" fillId="0" borderId="131" xfId="33" applyFont="1" applyBorder="1" applyAlignment="1">
      <alignment horizontal="center" vertical="center" textRotation="255" shrinkToFit="1"/>
      <protection/>
    </xf>
    <xf numFmtId="0" fontId="56" fillId="0" borderId="147" xfId="33" applyFont="1" applyBorder="1" applyAlignment="1">
      <alignment horizontal="center" vertical="center" textRotation="255" shrinkToFit="1"/>
      <protection/>
    </xf>
    <xf numFmtId="0" fontId="56" fillId="0" borderId="129" xfId="33" applyFont="1" applyBorder="1" applyAlignment="1">
      <alignment horizontal="center" vertical="center" textRotation="255" shrinkToFit="1"/>
      <protection/>
    </xf>
    <xf numFmtId="0" fontId="56" fillId="0" borderId="146" xfId="33" applyFont="1" applyBorder="1" applyAlignment="1">
      <alignment horizontal="center" vertical="center" textRotation="255" shrinkToFit="1"/>
      <protection/>
    </xf>
    <xf numFmtId="0" fontId="56" fillId="0" borderId="17" xfId="33" applyFont="1" applyBorder="1" applyAlignment="1">
      <alignment horizontal="center" vertical="center" textRotation="255" shrinkToFit="1"/>
      <protection/>
    </xf>
    <xf numFmtId="0" fontId="56" fillId="0" borderId="0" xfId="33" applyFont="1" applyBorder="1" applyAlignment="1">
      <alignment horizontal="center" vertical="center" textRotation="255" shrinkToFit="1"/>
      <protection/>
    </xf>
    <xf numFmtId="0" fontId="56" fillId="0" borderId="157" xfId="33" applyFont="1" applyBorder="1" applyAlignment="1">
      <alignment horizontal="center" vertical="center" textRotation="255" shrinkToFit="1"/>
      <protection/>
    </xf>
    <xf numFmtId="0" fontId="0" fillId="0" borderId="70" xfId="33" applyFont="1" applyBorder="1" applyAlignment="1">
      <alignment horizontal="center" vertical="center" shrinkToFit="1"/>
      <protection/>
    </xf>
    <xf numFmtId="0" fontId="0" fillId="0" borderId="90" xfId="33" applyFont="1" applyBorder="1" applyAlignment="1">
      <alignment horizontal="center" vertical="center" shrinkToFit="1"/>
      <protection/>
    </xf>
    <xf numFmtId="0" fontId="20" fillId="0" borderId="151" xfId="33" applyFont="1" applyBorder="1" applyAlignment="1">
      <alignment horizontal="center" vertical="center" textRotation="255" shrinkToFit="1"/>
      <protection/>
    </xf>
    <xf numFmtId="0" fontId="20" fillId="0" borderId="152" xfId="33" applyFont="1" applyBorder="1" applyAlignment="1">
      <alignment horizontal="center" vertical="center" textRotation="255" shrinkToFit="1"/>
      <protection/>
    </xf>
    <xf numFmtId="0" fontId="54" fillId="0" borderId="138" xfId="33" applyFont="1" applyBorder="1" applyAlignment="1">
      <alignment horizontal="center" vertical="center" textRotation="255" wrapText="1"/>
      <protection/>
    </xf>
    <xf numFmtId="0" fontId="56" fillId="0" borderId="158" xfId="33" applyFont="1" applyBorder="1" applyAlignment="1">
      <alignment horizontal="center" vertical="center" textRotation="255" wrapText="1"/>
      <protection/>
    </xf>
    <xf numFmtId="0" fontId="56" fillId="0" borderId="94" xfId="33" applyFont="1" applyBorder="1" applyAlignment="1">
      <alignment horizontal="center" vertical="center" textRotation="255" wrapText="1"/>
      <protection/>
    </xf>
    <xf numFmtId="0" fontId="56" fillId="0" borderId="159" xfId="33" applyFont="1" applyBorder="1" applyAlignment="1">
      <alignment horizontal="center" vertical="center" textRotation="255" wrapText="1"/>
      <protection/>
    </xf>
    <xf numFmtId="0" fontId="56" fillId="0" borderId="153" xfId="33" applyFont="1" applyBorder="1" applyAlignment="1">
      <alignment horizontal="center" vertical="center" textRotation="255" wrapText="1"/>
      <protection/>
    </xf>
    <xf numFmtId="0" fontId="56" fillId="0" borderId="88" xfId="33" applyFont="1" applyBorder="1" applyAlignment="1">
      <alignment horizontal="center" vertical="center" textRotation="255" shrinkToFit="1"/>
      <protection/>
    </xf>
    <xf numFmtId="0" fontId="56" fillId="0" borderId="19" xfId="33" applyFont="1" applyBorder="1" applyAlignment="1">
      <alignment horizontal="center" vertical="center" textRotation="255" wrapText="1"/>
      <protection/>
    </xf>
    <xf numFmtId="0" fontId="56" fillId="0" borderId="45" xfId="33" applyFont="1" applyBorder="1" applyAlignment="1">
      <alignment horizontal="center" vertical="center" textRotation="255" wrapText="1"/>
      <protection/>
    </xf>
    <xf numFmtId="0" fontId="56" fillId="0" borderId="15" xfId="33" applyFont="1" applyBorder="1" applyAlignment="1">
      <alignment horizontal="center" vertical="center" textRotation="255" wrapText="1"/>
      <protection/>
    </xf>
    <xf numFmtId="0" fontId="56" fillId="0" borderId="97" xfId="33" applyFont="1" applyBorder="1" applyAlignment="1">
      <alignment horizontal="center" vertical="center" textRotation="255" wrapText="1"/>
      <protection/>
    </xf>
    <xf numFmtId="0" fontId="0" fillId="0" borderId="84" xfId="33" applyFont="1" applyBorder="1" applyAlignment="1">
      <alignment horizontal="center" vertical="center" shrinkToFit="1"/>
      <protection/>
    </xf>
    <xf numFmtId="0" fontId="0" fillId="0" borderId="79" xfId="33" applyFont="1" applyBorder="1" applyAlignment="1">
      <alignment horizontal="center" vertical="center" shrinkToFit="1"/>
      <protection/>
    </xf>
    <xf numFmtId="0" fontId="0" fillId="0" borderId="79" xfId="33" applyBorder="1" applyAlignment="1">
      <alignment horizontal="center" vertical="center" shrinkToFit="1"/>
      <protection/>
    </xf>
    <xf numFmtId="0" fontId="0" fillId="0" borderId="132" xfId="33" applyFont="1" applyBorder="1" applyAlignment="1">
      <alignment horizontal="center" vertical="center" textRotation="255" shrinkToFit="1"/>
      <protection/>
    </xf>
    <xf numFmtId="0" fontId="0" fillId="0" borderId="97" xfId="33" applyFont="1" applyBorder="1" applyAlignment="1">
      <alignment horizontal="center" vertical="center" textRotation="255" shrinkToFit="1"/>
      <protection/>
    </xf>
    <xf numFmtId="196" fontId="0" fillId="0" borderId="88" xfId="33" applyNumberFormat="1" applyBorder="1" applyAlignment="1">
      <alignment horizontal="center" vertical="center" shrinkToFit="1"/>
      <protection/>
    </xf>
    <xf numFmtId="0" fontId="0" fillId="0" borderId="98" xfId="33" applyFont="1" applyBorder="1" applyAlignment="1">
      <alignment horizontal="center" vertical="center" shrinkToFit="1"/>
      <protection/>
    </xf>
    <xf numFmtId="0" fontId="0" fillId="0" borderId="81" xfId="33" applyFont="1" applyBorder="1" applyAlignment="1">
      <alignment horizontal="center" vertical="center" shrinkToFit="1"/>
      <protection/>
    </xf>
    <xf numFmtId="0" fontId="0" fillId="0" borderId="150" xfId="33" applyFont="1" applyBorder="1" applyAlignment="1">
      <alignment horizontal="center" vertical="center" shrinkToFit="1"/>
      <protection/>
    </xf>
    <xf numFmtId="0" fontId="0" fillId="0" borderId="153" xfId="33" applyFont="1" applyBorder="1" applyAlignment="1">
      <alignment horizontal="center" vertical="center" shrinkToFit="1"/>
      <protection/>
    </xf>
    <xf numFmtId="0" fontId="0" fillId="0" borderId="158" xfId="33" applyFont="1" applyBorder="1" applyAlignment="1">
      <alignment horizontal="center" vertical="center" textRotation="255" shrinkToFit="1"/>
      <protection/>
    </xf>
    <xf numFmtId="0" fontId="0" fillId="0" borderId="160" xfId="33" applyFont="1" applyBorder="1" applyAlignment="1">
      <alignment horizontal="center" vertical="center" textRotation="255" shrinkToFit="1"/>
      <protection/>
    </xf>
    <xf numFmtId="0" fontId="20" fillId="0" borderId="157" xfId="33" applyFont="1" applyBorder="1" applyAlignment="1">
      <alignment horizontal="center" vertical="center" shrinkToFit="1"/>
      <protection/>
    </xf>
    <xf numFmtId="0" fontId="0" fillId="0" borderId="157" xfId="33" applyFont="1" applyBorder="1" applyAlignment="1">
      <alignment vertical="center" shrinkToFit="1"/>
      <protection/>
    </xf>
    <xf numFmtId="0" fontId="0" fillId="0" borderId="96" xfId="33" applyFont="1" applyBorder="1" applyAlignment="1">
      <alignment vertical="center" shrinkToFit="1"/>
      <protection/>
    </xf>
    <xf numFmtId="0" fontId="0" fillId="0" borderId="137" xfId="33" applyFont="1" applyBorder="1" applyAlignment="1">
      <alignment horizontal="center" vertical="center" shrinkToFit="1"/>
      <protection/>
    </xf>
    <xf numFmtId="0" fontId="0" fillId="0" borderId="138" xfId="33" applyFont="1" applyBorder="1" applyAlignment="1">
      <alignment horizontal="center" vertical="center" shrinkToFit="1"/>
      <protection/>
    </xf>
    <xf numFmtId="0" fontId="0" fillId="0" borderId="146" xfId="33" applyFont="1" applyBorder="1" applyAlignment="1">
      <alignment horizontal="center" vertical="center" shrinkToFit="1"/>
      <protection/>
    </xf>
    <xf numFmtId="0" fontId="0" fillId="0" borderId="161" xfId="33" applyFont="1" applyBorder="1" applyAlignment="1">
      <alignment horizontal="center" vertical="center" shrinkToFit="1"/>
      <protection/>
    </xf>
    <xf numFmtId="0" fontId="0" fillId="0" borderId="162" xfId="33" applyFont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菜單調查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70" zoomScaleNormal="70" zoomScalePageLayoutView="0" workbookViewId="0" topLeftCell="A37">
      <selection activeCell="H54" sqref="H54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334" t="s">
        <v>143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2:26" s="1" customFormat="1" ht="24.75" customHeight="1" thickBot="1">
      <c r="B2" s="61" t="s">
        <v>144</v>
      </c>
      <c r="C2" s="66"/>
      <c r="D2" s="62"/>
      <c r="E2" s="63"/>
      <c r="F2" s="63"/>
      <c r="G2" s="62"/>
      <c r="H2" s="62"/>
      <c r="I2" s="63"/>
      <c r="J2" s="63"/>
      <c r="K2" s="62"/>
      <c r="L2" s="62"/>
      <c r="M2" s="63"/>
      <c r="N2" s="63"/>
      <c r="O2" s="62"/>
      <c r="P2" s="62"/>
      <c r="Q2" s="63"/>
      <c r="R2" s="63"/>
      <c r="S2" s="62"/>
      <c r="T2" s="64"/>
      <c r="U2" s="65"/>
      <c r="V2" s="65"/>
      <c r="W2" s="64"/>
      <c r="X2" s="64"/>
      <c r="Y2" s="64"/>
      <c r="Z2" s="64"/>
    </row>
    <row r="3" spans="2:26" s="2" customFormat="1" ht="57">
      <c r="B3" s="19" t="s">
        <v>19</v>
      </c>
      <c r="C3" s="20" t="s">
        <v>20</v>
      </c>
      <c r="D3" s="319" t="s">
        <v>24</v>
      </c>
      <c r="E3" s="321"/>
      <c r="F3" s="321"/>
      <c r="G3" s="322"/>
      <c r="H3" s="319" t="s">
        <v>18</v>
      </c>
      <c r="I3" s="321"/>
      <c r="J3" s="321"/>
      <c r="K3" s="322"/>
      <c r="L3" s="319" t="s">
        <v>26</v>
      </c>
      <c r="M3" s="321"/>
      <c r="N3" s="321"/>
      <c r="O3" s="322"/>
      <c r="P3" s="319" t="s">
        <v>21</v>
      </c>
      <c r="Q3" s="321"/>
      <c r="R3" s="321"/>
      <c r="S3" s="322"/>
      <c r="T3" s="319" t="s">
        <v>22</v>
      </c>
      <c r="U3" s="321"/>
      <c r="V3" s="321"/>
      <c r="W3" s="322"/>
      <c r="X3" s="18" t="s">
        <v>31</v>
      </c>
      <c r="Y3" s="319" t="s">
        <v>25</v>
      </c>
      <c r="Z3" s="320"/>
    </row>
    <row r="4" spans="2:26" s="3" customFormat="1" ht="27.75" customHeight="1">
      <c r="B4" s="68">
        <v>2</v>
      </c>
      <c r="C4" s="316"/>
      <c r="D4" s="323" t="s">
        <v>146</v>
      </c>
      <c r="E4" s="324"/>
      <c r="F4" s="324"/>
      <c r="G4" s="325"/>
      <c r="H4" s="323" t="s">
        <v>148</v>
      </c>
      <c r="I4" s="324"/>
      <c r="J4" s="324"/>
      <c r="K4" s="325"/>
      <c r="L4" s="323" t="s">
        <v>158</v>
      </c>
      <c r="M4" s="324"/>
      <c r="N4" s="324"/>
      <c r="O4" s="325"/>
      <c r="P4" s="323" t="s">
        <v>165</v>
      </c>
      <c r="Q4" s="324"/>
      <c r="R4" s="324"/>
      <c r="S4" s="325"/>
      <c r="T4" s="323" t="s">
        <v>169</v>
      </c>
      <c r="U4" s="324"/>
      <c r="V4" s="324"/>
      <c r="W4" s="325"/>
      <c r="X4" s="335"/>
      <c r="Y4" s="55" t="s">
        <v>140</v>
      </c>
      <c r="Z4" s="87" t="s">
        <v>242</v>
      </c>
    </row>
    <row r="5" spans="2:26" s="3" customFormat="1" ht="27" customHeight="1">
      <c r="B5" s="68" t="s">
        <v>2</v>
      </c>
      <c r="C5" s="317"/>
      <c r="D5" s="35"/>
      <c r="E5" s="36"/>
      <c r="F5" s="36"/>
      <c r="G5" s="37"/>
      <c r="H5" s="35" t="s">
        <v>151</v>
      </c>
      <c r="I5" s="36">
        <v>75.8</v>
      </c>
      <c r="J5" s="36">
        <v>83</v>
      </c>
      <c r="K5" s="37" t="s">
        <v>152</v>
      </c>
      <c r="L5" s="35" t="s">
        <v>159</v>
      </c>
      <c r="M5" s="36">
        <v>27.4</v>
      </c>
      <c r="N5" s="36">
        <v>30</v>
      </c>
      <c r="O5" s="37" t="s">
        <v>152</v>
      </c>
      <c r="P5" s="35" t="s">
        <v>166</v>
      </c>
      <c r="Q5" s="36">
        <v>82.2</v>
      </c>
      <c r="R5" s="36">
        <v>90</v>
      </c>
      <c r="S5" s="37" t="s">
        <v>152</v>
      </c>
      <c r="T5" s="35" t="s">
        <v>170</v>
      </c>
      <c r="U5" s="36">
        <v>36.5</v>
      </c>
      <c r="V5" s="36">
        <v>40</v>
      </c>
      <c r="W5" s="37" t="s">
        <v>152</v>
      </c>
      <c r="X5" s="336"/>
      <c r="Y5" s="56" t="s">
        <v>141</v>
      </c>
      <c r="Z5" s="87" t="s">
        <v>205</v>
      </c>
    </row>
    <row r="6" spans="2:26" s="3" customFormat="1" ht="27" customHeight="1">
      <c r="B6" s="68">
        <v>18</v>
      </c>
      <c r="C6" s="317"/>
      <c r="D6" s="38"/>
      <c r="E6" s="39"/>
      <c r="F6" s="39"/>
      <c r="G6" s="40"/>
      <c r="H6" s="38" t="s">
        <v>153</v>
      </c>
      <c r="I6" s="39">
        <v>22.8</v>
      </c>
      <c r="J6" s="39">
        <v>25</v>
      </c>
      <c r="K6" s="40" t="s">
        <v>152</v>
      </c>
      <c r="L6" s="38" t="s">
        <v>160</v>
      </c>
      <c r="M6" s="39">
        <v>13.7</v>
      </c>
      <c r="N6" s="39">
        <v>15</v>
      </c>
      <c r="O6" s="40" t="s">
        <v>152</v>
      </c>
      <c r="P6" s="38" t="s">
        <v>167</v>
      </c>
      <c r="Q6" s="39">
        <v>0.9</v>
      </c>
      <c r="R6" s="39">
        <v>1</v>
      </c>
      <c r="S6" s="40" t="s">
        <v>152</v>
      </c>
      <c r="T6" s="38" t="s">
        <v>171</v>
      </c>
      <c r="U6" s="39">
        <v>13.7</v>
      </c>
      <c r="V6" s="39">
        <v>15</v>
      </c>
      <c r="W6" s="40" t="s">
        <v>152</v>
      </c>
      <c r="X6" s="336"/>
      <c r="Y6" s="56" t="s">
        <v>142</v>
      </c>
      <c r="Z6" s="87" t="s">
        <v>243</v>
      </c>
    </row>
    <row r="7" spans="2:26" s="3" customFormat="1" ht="27" customHeight="1">
      <c r="B7" s="68" t="s">
        <v>3</v>
      </c>
      <c r="C7" s="317"/>
      <c r="D7" s="38"/>
      <c r="E7" s="39"/>
      <c r="F7" s="39"/>
      <c r="G7" s="40"/>
      <c r="H7" s="38" t="s">
        <v>154</v>
      </c>
      <c r="I7" s="39">
        <v>16.4</v>
      </c>
      <c r="J7" s="39">
        <v>18</v>
      </c>
      <c r="K7" s="40" t="s">
        <v>152</v>
      </c>
      <c r="L7" s="38" t="s">
        <v>161</v>
      </c>
      <c r="M7" s="39">
        <v>8.2</v>
      </c>
      <c r="N7" s="39">
        <v>9</v>
      </c>
      <c r="O7" s="40" t="s">
        <v>152</v>
      </c>
      <c r="P7" s="38"/>
      <c r="Q7" s="39"/>
      <c r="R7" s="39"/>
      <c r="S7" s="40"/>
      <c r="T7" s="38" t="s">
        <v>172</v>
      </c>
      <c r="U7" s="39">
        <v>0.5</v>
      </c>
      <c r="V7" s="39">
        <v>0.5</v>
      </c>
      <c r="W7" s="40" t="s">
        <v>152</v>
      </c>
      <c r="X7" s="336"/>
      <c r="Y7" s="56" t="s">
        <v>28</v>
      </c>
      <c r="Z7" s="87" t="s">
        <v>244</v>
      </c>
    </row>
    <row r="8" spans="2:26" s="3" customFormat="1" ht="27" customHeight="1">
      <c r="B8" s="329" t="s">
        <v>168</v>
      </c>
      <c r="C8" s="317"/>
      <c r="D8" s="38"/>
      <c r="E8" s="39"/>
      <c r="F8" s="39"/>
      <c r="G8" s="40"/>
      <c r="H8" s="38" t="s">
        <v>155</v>
      </c>
      <c r="I8" s="39">
        <v>0.4</v>
      </c>
      <c r="J8" s="39">
        <v>1</v>
      </c>
      <c r="K8" s="40" t="s">
        <v>156</v>
      </c>
      <c r="L8" s="38" t="s">
        <v>162</v>
      </c>
      <c r="M8" s="39">
        <v>0.9</v>
      </c>
      <c r="N8" s="39">
        <v>1</v>
      </c>
      <c r="O8" s="40" t="s">
        <v>152</v>
      </c>
      <c r="P8" s="38"/>
      <c r="Q8" s="39"/>
      <c r="R8" s="39"/>
      <c r="S8" s="40"/>
      <c r="T8" s="38"/>
      <c r="U8" s="39"/>
      <c r="V8" s="39"/>
      <c r="W8" s="40"/>
      <c r="X8" s="336"/>
      <c r="Y8" s="56" t="s">
        <v>29</v>
      </c>
      <c r="Z8" s="87" t="s">
        <v>149</v>
      </c>
    </row>
    <row r="9" spans="2:26" s="3" customFormat="1" ht="27" customHeight="1">
      <c r="B9" s="329"/>
      <c r="C9" s="318"/>
      <c r="D9" s="38"/>
      <c r="E9" s="39"/>
      <c r="F9" s="39"/>
      <c r="G9" s="40"/>
      <c r="H9" s="38" t="s">
        <v>157</v>
      </c>
      <c r="I9" s="39">
        <v>0.9</v>
      </c>
      <c r="J9" s="39">
        <v>1</v>
      </c>
      <c r="K9" s="40" t="s">
        <v>152</v>
      </c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336"/>
      <c r="Y9" s="57" t="s">
        <v>27</v>
      </c>
      <c r="Z9" s="87" t="s">
        <v>245</v>
      </c>
    </row>
    <row r="10" spans="2:26" s="3" customFormat="1" ht="27" customHeight="1">
      <c r="B10" s="330"/>
      <c r="C10" s="69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336"/>
      <c r="Y10" s="56"/>
      <c r="Z10" s="87"/>
    </row>
    <row r="11" spans="2:26" s="3" customFormat="1" ht="27" customHeight="1">
      <c r="B11" s="70" t="s">
        <v>164</v>
      </c>
      <c r="C11" s="71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336"/>
      <c r="Y11" s="56" t="s">
        <v>30</v>
      </c>
      <c r="Z11" s="87"/>
    </row>
    <row r="12" spans="2:26" s="3" customFormat="1" ht="27" customHeight="1">
      <c r="B12" s="25">
        <v>657</v>
      </c>
      <c r="C12" s="72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337"/>
      <c r="Y12" s="58" t="s">
        <v>246</v>
      </c>
      <c r="Z12" s="88"/>
    </row>
    <row r="13" spans="2:26" s="3" customFormat="1" ht="32.25">
      <c r="B13" s="68">
        <v>2</v>
      </c>
      <c r="C13" s="316"/>
      <c r="D13" s="326" t="s">
        <v>173</v>
      </c>
      <c r="E13" s="327"/>
      <c r="F13" s="327"/>
      <c r="G13" s="328"/>
      <c r="H13" s="326" t="s">
        <v>176</v>
      </c>
      <c r="I13" s="327"/>
      <c r="J13" s="327"/>
      <c r="K13" s="328"/>
      <c r="L13" s="326" t="s">
        <v>178</v>
      </c>
      <c r="M13" s="327"/>
      <c r="N13" s="327"/>
      <c r="O13" s="328"/>
      <c r="P13" s="326" t="s">
        <v>182</v>
      </c>
      <c r="Q13" s="327"/>
      <c r="R13" s="327"/>
      <c r="S13" s="328"/>
      <c r="T13" s="326" t="s">
        <v>185</v>
      </c>
      <c r="U13" s="327"/>
      <c r="V13" s="327"/>
      <c r="W13" s="328"/>
      <c r="X13" s="338" t="s">
        <v>83</v>
      </c>
      <c r="Y13" s="55" t="s">
        <v>140</v>
      </c>
      <c r="Z13" s="87" t="s">
        <v>247</v>
      </c>
    </row>
    <row r="14" spans="2:26" s="3" customFormat="1" ht="27" customHeight="1">
      <c r="B14" s="68" t="s">
        <v>2</v>
      </c>
      <c r="C14" s="317"/>
      <c r="D14" s="35" t="s">
        <v>174</v>
      </c>
      <c r="E14" s="36">
        <v>9.1</v>
      </c>
      <c r="F14" s="36">
        <v>10</v>
      </c>
      <c r="G14" s="37" t="s">
        <v>152</v>
      </c>
      <c r="H14" s="35" t="s">
        <v>177</v>
      </c>
      <c r="I14" s="36">
        <v>81.9</v>
      </c>
      <c r="J14" s="36">
        <v>90</v>
      </c>
      <c r="K14" s="37" t="s">
        <v>152</v>
      </c>
      <c r="L14" s="35" t="s">
        <v>179</v>
      </c>
      <c r="M14" s="36">
        <v>7.8</v>
      </c>
      <c r="N14" s="36">
        <v>86</v>
      </c>
      <c r="O14" s="37" t="s">
        <v>180</v>
      </c>
      <c r="P14" s="35" t="s">
        <v>183</v>
      </c>
      <c r="Q14" s="36">
        <v>77.4</v>
      </c>
      <c r="R14" s="36">
        <v>85</v>
      </c>
      <c r="S14" s="37" t="s">
        <v>152</v>
      </c>
      <c r="T14" s="35" t="s">
        <v>186</v>
      </c>
      <c r="U14" s="36">
        <v>31.9</v>
      </c>
      <c r="V14" s="36">
        <v>35</v>
      </c>
      <c r="W14" s="37" t="s">
        <v>152</v>
      </c>
      <c r="X14" s="335"/>
      <c r="Y14" s="56" t="s">
        <v>141</v>
      </c>
      <c r="Z14" s="87" t="s">
        <v>149</v>
      </c>
    </row>
    <row r="15" spans="2:26" s="3" customFormat="1" ht="27" customHeight="1">
      <c r="B15" s="68">
        <v>19</v>
      </c>
      <c r="C15" s="317"/>
      <c r="D15" s="38"/>
      <c r="E15" s="39"/>
      <c r="F15" s="39"/>
      <c r="G15" s="40"/>
      <c r="H15" s="38" t="s">
        <v>157</v>
      </c>
      <c r="I15" s="39">
        <v>8.2</v>
      </c>
      <c r="J15" s="39">
        <v>9</v>
      </c>
      <c r="K15" s="40" t="s">
        <v>152</v>
      </c>
      <c r="L15" s="38" t="s">
        <v>181</v>
      </c>
      <c r="M15" s="39">
        <v>74.7</v>
      </c>
      <c r="N15" s="39">
        <v>82</v>
      </c>
      <c r="O15" s="40" t="s">
        <v>152</v>
      </c>
      <c r="P15" s="38" t="s">
        <v>184</v>
      </c>
      <c r="Q15" s="39">
        <v>0.9</v>
      </c>
      <c r="R15" s="39">
        <v>1</v>
      </c>
      <c r="S15" s="40" t="s">
        <v>152</v>
      </c>
      <c r="T15" s="38" t="s">
        <v>187</v>
      </c>
      <c r="U15" s="39">
        <v>9.1</v>
      </c>
      <c r="V15" s="39">
        <v>10</v>
      </c>
      <c r="W15" s="40" t="s">
        <v>152</v>
      </c>
      <c r="X15" s="335"/>
      <c r="Y15" s="56" t="s">
        <v>142</v>
      </c>
      <c r="Z15" s="87" t="s">
        <v>248</v>
      </c>
    </row>
    <row r="16" spans="2:26" s="3" customFormat="1" ht="27" customHeight="1">
      <c r="B16" s="68" t="s">
        <v>3</v>
      </c>
      <c r="C16" s="317"/>
      <c r="D16" s="38"/>
      <c r="E16" s="39"/>
      <c r="F16" s="39"/>
      <c r="G16" s="40"/>
      <c r="H16" s="38" t="s">
        <v>167</v>
      </c>
      <c r="I16" s="39">
        <v>0.9</v>
      </c>
      <c r="J16" s="39">
        <v>1</v>
      </c>
      <c r="K16" s="40" t="s">
        <v>152</v>
      </c>
      <c r="L16" s="38" t="s">
        <v>157</v>
      </c>
      <c r="M16" s="39">
        <v>5.5</v>
      </c>
      <c r="N16" s="39">
        <v>6</v>
      </c>
      <c r="O16" s="40" t="s">
        <v>152</v>
      </c>
      <c r="P16" s="38"/>
      <c r="Q16" s="39"/>
      <c r="R16" s="39"/>
      <c r="S16" s="40"/>
      <c r="T16" s="38" t="s">
        <v>157</v>
      </c>
      <c r="U16" s="39">
        <v>0.9</v>
      </c>
      <c r="V16" s="39">
        <v>1</v>
      </c>
      <c r="W16" s="40" t="s">
        <v>152</v>
      </c>
      <c r="X16" s="335"/>
      <c r="Y16" s="56" t="s">
        <v>28</v>
      </c>
      <c r="Z16" s="87" t="s">
        <v>249</v>
      </c>
    </row>
    <row r="17" spans="2:26" s="3" customFormat="1" ht="27" customHeight="1">
      <c r="B17" s="329" t="s">
        <v>175</v>
      </c>
      <c r="C17" s="317"/>
      <c r="D17" s="38"/>
      <c r="E17" s="39"/>
      <c r="F17" s="39"/>
      <c r="G17" s="40"/>
      <c r="H17" s="38"/>
      <c r="I17" s="39"/>
      <c r="J17" s="39"/>
      <c r="K17" s="40"/>
      <c r="L17" s="38" t="s">
        <v>162</v>
      </c>
      <c r="M17" s="39">
        <v>2.7</v>
      </c>
      <c r="N17" s="39">
        <v>3</v>
      </c>
      <c r="O17" s="40" t="s">
        <v>152</v>
      </c>
      <c r="P17" s="38"/>
      <c r="Q17" s="39"/>
      <c r="R17" s="39"/>
      <c r="S17" s="40"/>
      <c r="T17" s="38"/>
      <c r="U17" s="39"/>
      <c r="V17" s="39"/>
      <c r="W17" s="40"/>
      <c r="X17" s="335"/>
      <c r="Y17" s="56" t="s">
        <v>29</v>
      </c>
      <c r="Z17" s="87" t="s">
        <v>250</v>
      </c>
    </row>
    <row r="18" spans="2:26" s="3" customFormat="1" ht="27" customHeight="1">
      <c r="B18" s="329"/>
      <c r="C18" s="318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335"/>
      <c r="Y18" s="57" t="s">
        <v>27</v>
      </c>
      <c r="Z18" s="87" t="s">
        <v>251</v>
      </c>
    </row>
    <row r="19" spans="2:26" s="3" customFormat="1" ht="27" customHeight="1">
      <c r="B19" s="330"/>
      <c r="C19" s="69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335"/>
      <c r="Y19" s="56"/>
      <c r="Z19" s="87"/>
    </row>
    <row r="20" spans="2:26" s="3" customFormat="1" ht="27" customHeight="1">
      <c r="B20" s="70" t="s">
        <v>33</v>
      </c>
      <c r="C20" s="71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335"/>
      <c r="Y20" s="56" t="s">
        <v>30</v>
      </c>
      <c r="Z20" s="87"/>
    </row>
    <row r="21" spans="2:26" s="3" customFormat="1" ht="27" customHeight="1">
      <c r="B21" s="25">
        <v>659</v>
      </c>
      <c r="C21" s="72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339"/>
      <c r="Y21" s="58" t="s">
        <v>252</v>
      </c>
      <c r="Z21" s="88"/>
    </row>
    <row r="22" spans="2:26" s="3" customFormat="1" ht="32.25">
      <c r="B22" s="68">
        <v>2</v>
      </c>
      <c r="C22" s="316"/>
      <c r="D22" s="331" t="s">
        <v>146</v>
      </c>
      <c r="E22" s="332"/>
      <c r="F22" s="332"/>
      <c r="G22" s="333"/>
      <c r="H22" s="331" t="s">
        <v>189</v>
      </c>
      <c r="I22" s="332"/>
      <c r="J22" s="332"/>
      <c r="K22" s="333"/>
      <c r="L22" s="331" t="s">
        <v>191</v>
      </c>
      <c r="M22" s="332"/>
      <c r="N22" s="332"/>
      <c r="O22" s="333"/>
      <c r="P22" s="331" t="s">
        <v>195</v>
      </c>
      <c r="Q22" s="332"/>
      <c r="R22" s="332"/>
      <c r="S22" s="333"/>
      <c r="T22" s="331" t="s">
        <v>197</v>
      </c>
      <c r="U22" s="332"/>
      <c r="V22" s="332"/>
      <c r="W22" s="333"/>
      <c r="X22" s="338"/>
      <c r="Y22" s="55" t="s">
        <v>140</v>
      </c>
      <c r="Z22" s="87" t="s">
        <v>253</v>
      </c>
    </row>
    <row r="23" spans="2:26" s="3" customFormat="1" ht="27" customHeight="1">
      <c r="B23" s="68" t="s">
        <v>145</v>
      </c>
      <c r="C23" s="317"/>
      <c r="D23" s="35"/>
      <c r="E23" s="36"/>
      <c r="F23" s="36"/>
      <c r="G23" s="37"/>
      <c r="H23" s="35" t="s">
        <v>190</v>
      </c>
      <c r="I23" s="36">
        <v>75.8</v>
      </c>
      <c r="J23" s="36">
        <v>665</v>
      </c>
      <c r="K23" s="37" t="s">
        <v>112</v>
      </c>
      <c r="L23" s="35" t="s">
        <v>192</v>
      </c>
      <c r="M23" s="36">
        <v>91.2</v>
      </c>
      <c r="N23" s="36">
        <v>100</v>
      </c>
      <c r="O23" s="37" t="s">
        <v>152</v>
      </c>
      <c r="P23" s="35" t="s">
        <v>196</v>
      </c>
      <c r="Q23" s="36">
        <v>79.3</v>
      </c>
      <c r="R23" s="36">
        <v>87</v>
      </c>
      <c r="S23" s="37" t="s">
        <v>152</v>
      </c>
      <c r="T23" s="35" t="s">
        <v>198</v>
      </c>
      <c r="U23" s="36">
        <v>9.1</v>
      </c>
      <c r="V23" s="36">
        <v>10</v>
      </c>
      <c r="W23" s="37" t="s">
        <v>152</v>
      </c>
      <c r="X23" s="335"/>
      <c r="Y23" s="56" t="s">
        <v>141</v>
      </c>
      <c r="Z23" s="87" t="s">
        <v>149</v>
      </c>
    </row>
    <row r="24" spans="2:26" s="3" customFormat="1" ht="27" customHeight="1">
      <c r="B24" s="68">
        <v>20</v>
      </c>
      <c r="C24" s="317"/>
      <c r="D24" s="38"/>
      <c r="E24" s="39"/>
      <c r="F24" s="39"/>
      <c r="G24" s="40"/>
      <c r="H24" s="38"/>
      <c r="I24" s="39"/>
      <c r="J24" s="39"/>
      <c r="K24" s="40"/>
      <c r="L24" s="38" t="s">
        <v>193</v>
      </c>
      <c r="M24" s="39">
        <v>13.7</v>
      </c>
      <c r="N24" s="39">
        <v>15</v>
      </c>
      <c r="O24" s="40" t="s">
        <v>152</v>
      </c>
      <c r="P24" s="38" t="s">
        <v>167</v>
      </c>
      <c r="Q24" s="39">
        <v>2.7</v>
      </c>
      <c r="R24" s="39">
        <v>3</v>
      </c>
      <c r="S24" s="40" t="s">
        <v>152</v>
      </c>
      <c r="T24" s="38" t="s">
        <v>199</v>
      </c>
      <c r="U24" s="39">
        <v>39.2</v>
      </c>
      <c r="V24" s="39">
        <v>6</v>
      </c>
      <c r="W24" s="40" t="s">
        <v>200</v>
      </c>
      <c r="X24" s="335"/>
      <c r="Y24" s="56" t="s">
        <v>142</v>
      </c>
      <c r="Z24" s="87" t="s">
        <v>254</v>
      </c>
    </row>
    <row r="25" spans="2:26" s="3" customFormat="1" ht="27" customHeight="1">
      <c r="B25" s="68" t="s">
        <v>163</v>
      </c>
      <c r="C25" s="317"/>
      <c r="D25" s="38"/>
      <c r="E25" s="39"/>
      <c r="F25" s="39"/>
      <c r="G25" s="40"/>
      <c r="H25" s="38"/>
      <c r="I25" s="39"/>
      <c r="J25" s="39"/>
      <c r="K25" s="40"/>
      <c r="L25" s="38" t="s">
        <v>194</v>
      </c>
      <c r="M25" s="39">
        <v>3.6</v>
      </c>
      <c r="N25" s="39">
        <v>4</v>
      </c>
      <c r="O25" s="40" t="s">
        <v>152</v>
      </c>
      <c r="P25" s="38"/>
      <c r="Q25" s="39"/>
      <c r="R25" s="39"/>
      <c r="S25" s="40"/>
      <c r="T25" s="38" t="s">
        <v>157</v>
      </c>
      <c r="U25" s="39">
        <v>1.8</v>
      </c>
      <c r="V25" s="39">
        <v>2</v>
      </c>
      <c r="W25" s="40" t="s">
        <v>152</v>
      </c>
      <c r="X25" s="335"/>
      <c r="Y25" s="56" t="s">
        <v>28</v>
      </c>
      <c r="Z25" s="87" t="s">
        <v>255</v>
      </c>
    </row>
    <row r="26" spans="2:26" s="3" customFormat="1" ht="27" customHeight="1">
      <c r="B26" s="329" t="s">
        <v>188</v>
      </c>
      <c r="C26" s="317"/>
      <c r="D26" s="38"/>
      <c r="E26" s="39"/>
      <c r="F26" s="39"/>
      <c r="G26" s="40"/>
      <c r="H26" s="38"/>
      <c r="I26" s="39"/>
      <c r="J26" s="39"/>
      <c r="K26" s="40"/>
      <c r="L26" s="38" t="s">
        <v>162</v>
      </c>
      <c r="M26" s="39">
        <v>1.8</v>
      </c>
      <c r="N26" s="39">
        <v>2</v>
      </c>
      <c r="O26" s="40" t="s">
        <v>152</v>
      </c>
      <c r="P26" s="38"/>
      <c r="Q26" s="39"/>
      <c r="R26" s="39"/>
      <c r="S26" s="40"/>
      <c r="T26" s="38" t="s">
        <v>201</v>
      </c>
      <c r="U26" s="39">
        <v>0.9</v>
      </c>
      <c r="V26" s="39">
        <v>1</v>
      </c>
      <c r="W26" s="40" t="s">
        <v>152</v>
      </c>
      <c r="X26" s="335"/>
      <c r="Y26" s="56" t="s">
        <v>29</v>
      </c>
      <c r="Z26" s="87" t="s">
        <v>150</v>
      </c>
    </row>
    <row r="27" spans="2:26" s="3" customFormat="1" ht="27" customHeight="1">
      <c r="B27" s="329"/>
      <c r="C27" s="318"/>
      <c r="D27" s="38"/>
      <c r="E27" s="39"/>
      <c r="F27" s="39"/>
      <c r="G27" s="40"/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335"/>
      <c r="Y27" s="57" t="s">
        <v>27</v>
      </c>
      <c r="Z27" s="87" t="s">
        <v>248</v>
      </c>
    </row>
    <row r="28" spans="2:26" s="3" customFormat="1" ht="27" customHeight="1">
      <c r="B28" s="330"/>
      <c r="C28" s="69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335"/>
      <c r="Y28" s="56"/>
      <c r="Z28" s="87"/>
    </row>
    <row r="29" spans="2:26" s="3" customFormat="1" ht="27" customHeight="1">
      <c r="B29" s="70" t="s">
        <v>33</v>
      </c>
      <c r="C29" s="71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335"/>
      <c r="Y29" s="56" t="s">
        <v>30</v>
      </c>
      <c r="Z29" s="87"/>
    </row>
    <row r="30" spans="2:26" s="3" customFormat="1" ht="27" customHeight="1">
      <c r="B30" s="25">
        <v>658</v>
      </c>
      <c r="C30" s="72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339"/>
      <c r="Y30" s="58" t="s">
        <v>256</v>
      </c>
      <c r="Z30" s="88"/>
    </row>
    <row r="31" spans="2:26" s="3" customFormat="1" ht="32.25">
      <c r="B31" s="68">
        <v>2</v>
      </c>
      <c r="C31" s="316"/>
      <c r="D31" s="331" t="s">
        <v>202</v>
      </c>
      <c r="E31" s="332"/>
      <c r="F31" s="332"/>
      <c r="G31" s="333"/>
      <c r="H31" s="331" t="s">
        <v>204</v>
      </c>
      <c r="I31" s="332"/>
      <c r="J31" s="332"/>
      <c r="K31" s="333"/>
      <c r="L31" s="331" t="s">
        <v>209</v>
      </c>
      <c r="M31" s="332"/>
      <c r="N31" s="332"/>
      <c r="O31" s="333"/>
      <c r="P31" s="331" t="s">
        <v>211</v>
      </c>
      <c r="Q31" s="332"/>
      <c r="R31" s="332"/>
      <c r="S31" s="333"/>
      <c r="T31" s="331" t="s">
        <v>214</v>
      </c>
      <c r="U31" s="332"/>
      <c r="V31" s="332"/>
      <c r="W31" s="333"/>
      <c r="X31" s="338" t="s">
        <v>219</v>
      </c>
      <c r="Y31" s="55" t="s">
        <v>140</v>
      </c>
      <c r="Z31" s="87" t="s">
        <v>257</v>
      </c>
    </row>
    <row r="32" spans="2:26" ht="27" customHeight="1">
      <c r="B32" s="68" t="s">
        <v>145</v>
      </c>
      <c r="C32" s="317"/>
      <c r="D32" s="35" t="s">
        <v>203</v>
      </c>
      <c r="E32" s="36">
        <v>9.1</v>
      </c>
      <c r="F32" s="36">
        <v>10</v>
      </c>
      <c r="G32" s="37" t="s">
        <v>152</v>
      </c>
      <c r="H32" s="35" t="s">
        <v>171</v>
      </c>
      <c r="I32" s="36">
        <v>75.8</v>
      </c>
      <c r="J32" s="36">
        <v>83</v>
      </c>
      <c r="K32" s="37" t="s">
        <v>152</v>
      </c>
      <c r="L32" s="35" t="s">
        <v>199</v>
      </c>
      <c r="M32" s="36">
        <v>85.1</v>
      </c>
      <c r="N32" s="36">
        <v>13</v>
      </c>
      <c r="O32" s="37" t="s">
        <v>200</v>
      </c>
      <c r="P32" s="35" t="s">
        <v>212</v>
      </c>
      <c r="Q32" s="36">
        <v>74.9</v>
      </c>
      <c r="R32" s="36">
        <v>82</v>
      </c>
      <c r="S32" s="37" t="s">
        <v>152</v>
      </c>
      <c r="T32" s="35" t="s">
        <v>215</v>
      </c>
      <c r="U32" s="36">
        <v>18.3</v>
      </c>
      <c r="V32" s="36">
        <v>20</v>
      </c>
      <c r="W32" s="37" t="s">
        <v>152</v>
      </c>
      <c r="X32" s="335"/>
      <c r="Y32" s="56" t="s">
        <v>141</v>
      </c>
      <c r="Z32" s="87" t="s">
        <v>258</v>
      </c>
    </row>
    <row r="33" spans="2:26" ht="27" customHeight="1">
      <c r="B33" s="68">
        <v>21</v>
      </c>
      <c r="C33" s="317"/>
      <c r="D33" s="38"/>
      <c r="E33" s="39"/>
      <c r="F33" s="39"/>
      <c r="G33" s="40"/>
      <c r="H33" s="38" t="s">
        <v>206</v>
      </c>
      <c r="I33" s="39">
        <v>24.7</v>
      </c>
      <c r="J33" s="39">
        <v>27</v>
      </c>
      <c r="K33" s="40" t="s">
        <v>152</v>
      </c>
      <c r="L33" s="38" t="s">
        <v>161</v>
      </c>
      <c r="M33" s="39">
        <v>5.5</v>
      </c>
      <c r="N33" s="39">
        <v>6</v>
      </c>
      <c r="O33" s="40" t="s">
        <v>152</v>
      </c>
      <c r="P33" s="38" t="s">
        <v>162</v>
      </c>
      <c r="Q33" s="39">
        <v>1.8</v>
      </c>
      <c r="R33" s="39">
        <v>2</v>
      </c>
      <c r="S33" s="40" t="s">
        <v>152</v>
      </c>
      <c r="T33" s="38" t="s">
        <v>216</v>
      </c>
      <c r="U33" s="39">
        <v>18.3</v>
      </c>
      <c r="V33" s="39">
        <v>20</v>
      </c>
      <c r="W33" s="40" t="s">
        <v>152</v>
      </c>
      <c r="X33" s="335"/>
      <c r="Y33" s="56" t="s">
        <v>142</v>
      </c>
      <c r="Z33" s="87" t="s">
        <v>259</v>
      </c>
    </row>
    <row r="34" spans="2:26" ht="27" customHeight="1">
      <c r="B34" s="68" t="s">
        <v>213</v>
      </c>
      <c r="C34" s="317"/>
      <c r="D34" s="38"/>
      <c r="E34" s="39"/>
      <c r="F34" s="39"/>
      <c r="G34" s="40"/>
      <c r="H34" s="38" t="s">
        <v>207</v>
      </c>
      <c r="I34" s="39">
        <v>5.5</v>
      </c>
      <c r="J34" s="39">
        <v>6</v>
      </c>
      <c r="K34" s="40" t="s">
        <v>156</v>
      </c>
      <c r="L34" s="38" t="s">
        <v>157</v>
      </c>
      <c r="M34" s="39">
        <v>1.8</v>
      </c>
      <c r="N34" s="39">
        <v>2</v>
      </c>
      <c r="O34" s="40" t="s">
        <v>152</v>
      </c>
      <c r="P34" s="38" t="s">
        <v>167</v>
      </c>
      <c r="Q34" s="39">
        <v>0.9</v>
      </c>
      <c r="R34" s="39">
        <v>1</v>
      </c>
      <c r="S34" s="40" t="s">
        <v>152</v>
      </c>
      <c r="T34" s="38" t="s">
        <v>217</v>
      </c>
      <c r="U34" s="39">
        <v>0.9</v>
      </c>
      <c r="V34" s="39">
        <v>1</v>
      </c>
      <c r="W34" s="40" t="s">
        <v>152</v>
      </c>
      <c r="X34" s="335"/>
      <c r="Y34" s="56" t="s">
        <v>28</v>
      </c>
      <c r="Z34" s="87" t="s">
        <v>260</v>
      </c>
    </row>
    <row r="35" spans="2:26" ht="27" customHeight="1">
      <c r="B35" s="329" t="s">
        <v>218</v>
      </c>
      <c r="C35" s="317"/>
      <c r="D35" s="38"/>
      <c r="E35" s="39"/>
      <c r="F35" s="39"/>
      <c r="G35" s="40"/>
      <c r="H35" s="38" t="s">
        <v>208</v>
      </c>
      <c r="I35" s="39">
        <v>1.8</v>
      </c>
      <c r="J35" s="39">
        <v>2</v>
      </c>
      <c r="K35" s="40" t="s">
        <v>156</v>
      </c>
      <c r="L35" s="38"/>
      <c r="M35" s="39"/>
      <c r="N35" s="39"/>
      <c r="O35" s="40"/>
      <c r="P35" s="38"/>
      <c r="Q35" s="39"/>
      <c r="R35" s="39"/>
      <c r="S35" s="40"/>
      <c r="T35" s="38"/>
      <c r="U35" s="39"/>
      <c r="V35" s="39"/>
      <c r="W35" s="40"/>
      <c r="X35" s="335"/>
      <c r="Y35" s="56" t="s">
        <v>29</v>
      </c>
      <c r="Z35" s="87" t="s">
        <v>149</v>
      </c>
    </row>
    <row r="36" spans="2:26" ht="27" customHeight="1">
      <c r="B36" s="329"/>
      <c r="C36" s="318"/>
      <c r="D36" s="38"/>
      <c r="E36" s="39"/>
      <c r="F36" s="39"/>
      <c r="G36" s="40"/>
      <c r="H36" s="38" t="s">
        <v>167</v>
      </c>
      <c r="I36" s="39">
        <v>1.8</v>
      </c>
      <c r="J36" s="39">
        <v>2</v>
      </c>
      <c r="K36" s="40" t="s">
        <v>152</v>
      </c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335"/>
      <c r="Y36" s="57" t="s">
        <v>27</v>
      </c>
      <c r="Z36" s="87" t="s">
        <v>251</v>
      </c>
    </row>
    <row r="37" spans="2:26" ht="27" customHeight="1">
      <c r="B37" s="330"/>
      <c r="C37" s="69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335"/>
      <c r="Y37" s="56"/>
      <c r="Z37" s="87"/>
    </row>
    <row r="38" spans="2:26" ht="27" customHeight="1">
      <c r="B38" s="70" t="s">
        <v>210</v>
      </c>
      <c r="C38" s="71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335"/>
      <c r="Y38" s="56" t="s">
        <v>30</v>
      </c>
      <c r="Z38" s="87"/>
    </row>
    <row r="39" spans="2:26" ht="27" customHeight="1">
      <c r="B39" s="25">
        <v>657</v>
      </c>
      <c r="C39" s="72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339"/>
      <c r="Y39" s="58" t="s">
        <v>261</v>
      </c>
      <c r="Z39" s="88"/>
    </row>
    <row r="40" spans="2:26" ht="32.25">
      <c r="B40" s="73">
        <v>2</v>
      </c>
      <c r="C40" s="316"/>
      <c r="D40" s="331" t="s">
        <v>146</v>
      </c>
      <c r="E40" s="332"/>
      <c r="F40" s="332"/>
      <c r="G40" s="333"/>
      <c r="H40" s="331" t="s">
        <v>220</v>
      </c>
      <c r="I40" s="332"/>
      <c r="J40" s="332"/>
      <c r="K40" s="333"/>
      <c r="L40" s="331" t="s">
        <v>223</v>
      </c>
      <c r="M40" s="332"/>
      <c r="N40" s="332"/>
      <c r="O40" s="333"/>
      <c r="P40" s="331" t="s">
        <v>225</v>
      </c>
      <c r="Q40" s="332"/>
      <c r="R40" s="332"/>
      <c r="S40" s="333"/>
      <c r="T40" s="331" t="s">
        <v>228</v>
      </c>
      <c r="U40" s="332"/>
      <c r="V40" s="332"/>
      <c r="W40" s="333"/>
      <c r="X40" s="338"/>
      <c r="Y40" s="55" t="s">
        <v>140</v>
      </c>
      <c r="Z40" s="98" t="s">
        <v>262</v>
      </c>
    </row>
    <row r="41" spans="2:26" ht="27" customHeight="1">
      <c r="B41" s="68" t="s">
        <v>147</v>
      </c>
      <c r="C41" s="317"/>
      <c r="D41" s="35"/>
      <c r="E41" s="36"/>
      <c r="F41" s="36"/>
      <c r="G41" s="37"/>
      <c r="H41" s="35" t="s">
        <v>221</v>
      </c>
      <c r="I41" s="36">
        <v>113.4</v>
      </c>
      <c r="J41" s="36">
        <v>120</v>
      </c>
      <c r="K41" s="37" t="s">
        <v>152</v>
      </c>
      <c r="L41" s="35" t="s">
        <v>187</v>
      </c>
      <c r="M41" s="36">
        <v>69</v>
      </c>
      <c r="N41" s="36">
        <v>73</v>
      </c>
      <c r="O41" s="37" t="s">
        <v>152</v>
      </c>
      <c r="P41" s="35" t="s">
        <v>226</v>
      </c>
      <c r="Q41" s="36">
        <v>64.3</v>
      </c>
      <c r="R41" s="36">
        <v>68</v>
      </c>
      <c r="S41" s="37" t="s">
        <v>152</v>
      </c>
      <c r="T41" s="35" t="s">
        <v>208</v>
      </c>
      <c r="U41" s="36">
        <v>14.2</v>
      </c>
      <c r="V41" s="36">
        <v>15</v>
      </c>
      <c r="W41" s="37" t="s">
        <v>156</v>
      </c>
      <c r="X41" s="335"/>
      <c r="Y41" s="56" t="s">
        <v>141</v>
      </c>
      <c r="Z41" s="87" t="s">
        <v>205</v>
      </c>
    </row>
    <row r="42" spans="2:26" ht="27" customHeight="1">
      <c r="B42" s="68">
        <v>22</v>
      </c>
      <c r="C42" s="317"/>
      <c r="D42" s="38"/>
      <c r="E42" s="39"/>
      <c r="F42" s="39"/>
      <c r="G42" s="40"/>
      <c r="H42" s="38" t="s">
        <v>222</v>
      </c>
      <c r="I42" s="39">
        <v>1.9</v>
      </c>
      <c r="J42" s="39">
        <v>2</v>
      </c>
      <c r="K42" s="40" t="s">
        <v>152</v>
      </c>
      <c r="L42" s="38" t="s">
        <v>224</v>
      </c>
      <c r="M42" s="39">
        <v>15.1</v>
      </c>
      <c r="N42" s="39">
        <v>24</v>
      </c>
      <c r="O42" s="40" t="s">
        <v>156</v>
      </c>
      <c r="P42" s="38" t="s">
        <v>217</v>
      </c>
      <c r="Q42" s="39">
        <v>2.8</v>
      </c>
      <c r="R42" s="39">
        <v>3</v>
      </c>
      <c r="S42" s="40" t="s">
        <v>152</v>
      </c>
      <c r="T42" s="38" t="s">
        <v>229</v>
      </c>
      <c r="U42" s="39">
        <v>9.4</v>
      </c>
      <c r="V42" s="39">
        <v>10</v>
      </c>
      <c r="W42" s="40" t="s">
        <v>152</v>
      </c>
      <c r="X42" s="335"/>
      <c r="Y42" s="56" t="s">
        <v>142</v>
      </c>
      <c r="Z42" s="87" t="s">
        <v>263</v>
      </c>
    </row>
    <row r="43" spans="2:26" ht="27" customHeight="1">
      <c r="B43" s="68" t="s">
        <v>213</v>
      </c>
      <c r="C43" s="317"/>
      <c r="D43" s="38"/>
      <c r="E43" s="39"/>
      <c r="F43" s="39"/>
      <c r="G43" s="40"/>
      <c r="H43" s="38"/>
      <c r="I43" s="39"/>
      <c r="J43" s="39"/>
      <c r="K43" s="40"/>
      <c r="L43" s="38" t="s">
        <v>157</v>
      </c>
      <c r="M43" s="39">
        <v>3.8</v>
      </c>
      <c r="N43" s="39">
        <v>4</v>
      </c>
      <c r="O43" s="40" t="s">
        <v>152</v>
      </c>
      <c r="P43" s="38" t="s">
        <v>162</v>
      </c>
      <c r="Q43" s="39">
        <v>1.9</v>
      </c>
      <c r="R43" s="39">
        <v>2</v>
      </c>
      <c r="S43" s="40" t="s">
        <v>152</v>
      </c>
      <c r="T43" s="38" t="s">
        <v>230</v>
      </c>
      <c r="U43" s="39">
        <v>6.6</v>
      </c>
      <c r="V43" s="39">
        <v>7</v>
      </c>
      <c r="W43" s="40" t="s">
        <v>152</v>
      </c>
      <c r="X43" s="335"/>
      <c r="Y43" s="56" t="s">
        <v>28</v>
      </c>
      <c r="Z43" s="87" t="s">
        <v>264</v>
      </c>
    </row>
    <row r="44" spans="2:26" ht="27" customHeight="1">
      <c r="B44" s="329" t="s">
        <v>227</v>
      </c>
      <c r="C44" s="317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 t="s">
        <v>167</v>
      </c>
      <c r="Q44" s="39">
        <v>0.9</v>
      </c>
      <c r="R44" s="39">
        <v>1</v>
      </c>
      <c r="S44" s="40" t="s">
        <v>152</v>
      </c>
      <c r="T44" s="38"/>
      <c r="U44" s="39"/>
      <c r="V44" s="39"/>
      <c r="W44" s="40"/>
      <c r="X44" s="335"/>
      <c r="Y44" s="56" t="s">
        <v>29</v>
      </c>
      <c r="Z44" s="87" t="s">
        <v>149</v>
      </c>
    </row>
    <row r="45" spans="2:26" ht="27" customHeight="1">
      <c r="B45" s="329"/>
      <c r="C45" s="318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335"/>
      <c r="Y45" s="57" t="s">
        <v>27</v>
      </c>
      <c r="Z45" s="87" t="s">
        <v>248</v>
      </c>
    </row>
    <row r="46" spans="2:26" ht="27" customHeight="1">
      <c r="B46" s="330"/>
      <c r="C46" s="69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335"/>
      <c r="Y46" s="56"/>
      <c r="Z46" s="87"/>
    </row>
    <row r="47" spans="2:26" ht="27" customHeight="1">
      <c r="B47" s="70" t="s">
        <v>164</v>
      </c>
      <c r="C47" s="71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335"/>
      <c r="Y47" s="56" t="s">
        <v>30</v>
      </c>
      <c r="Z47" s="87"/>
    </row>
    <row r="48" spans="2:26" ht="27" customHeight="1" thickBot="1">
      <c r="B48" s="28">
        <v>635</v>
      </c>
      <c r="C48" s="74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344"/>
      <c r="Y48" s="59" t="s">
        <v>265</v>
      </c>
      <c r="Z48" s="89"/>
    </row>
    <row r="49" spans="2:26" ht="32.25">
      <c r="B49" s="73">
        <v>2</v>
      </c>
      <c r="C49" s="316"/>
      <c r="D49" s="331" t="s">
        <v>146</v>
      </c>
      <c r="E49" s="332"/>
      <c r="F49" s="332"/>
      <c r="G49" s="333"/>
      <c r="H49" s="331" t="s">
        <v>231</v>
      </c>
      <c r="I49" s="332"/>
      <c r="J49" s="332"/>
      <c r="K49" s="333"/>
      <c r="L49" s="331" t="s">
        <v>233</v>
      </c>
      <c r="M49" s="332"/>
      <c r="N49" s="332"/>
      <c r="O49" s="333"/>
      <c r="P49" s="331" t="s">
        <v>238</v>
      </c>
      <c r="Q49" s="332"/>
      <c r="R49" s="332"/>
      <c r="S49" s="333"/>
      <c r="T49" s="331" t="s">
        <v>240</v>
      </c>
      <c r="U49" s="332"/>
      <c r="V49" s="332"/>
      <c r="W49" s="333"/>
      <c r="X49" s="338"/>
      <c r="Y49" s="55" t="s">
        <v>140</v>
      </c>
      <c r="Z49" s="87" t="s">
        <v>253</v>
      </c>
    </row>
    <row r="50" spans="2:26" ht="27" customHeight="1">
      <c r="B50" s="68" t="s">
        <v>147</v>
      </c>
      <c r="C50" s="317"/>
      <c r="D50" s="35"/>
      <c r="E50" s="36"/>
      <c r="F50" s="36"/>
      <c r="G50" s="37"/>
      <c r="H50" s="35" t="s">
        <v>151</v>
      </c>
      <c r="I50" s="36">
        <v>104.9</v>
      </c>
      <c r="J50" s="36">
        <v>111</v>
      </c>
      <c r="K50" s="37" t="s">
        <v>152</v>
      </c>
      <c r="L50" s="35" t="s">
        <v>234</v>
      </c>
      <c r="M50" s="36">
        <v>53.9</v>
      </c>
      <c r="N50" s="36">
        <v>57</v>
      </c>
      <c r="O50" s="37" t="s">
        <v>152</v>
      </c>
      <c r="P50" s="35" t="s">
        <v>159</v>
      </c>
      <c r="Q50" s="36">
        <v>83.2</v>
      </c>
      <c r="R50" s="36">
        <v>88</v>
      </c>
      <c r="S50" s="37" t="s">
        <v>152</v>
      </c>
      <c r="T50" s="35" t="s">
        <v>187</v>
      </c>
      <c r="U50" s="36">
        <v>14.2</v>
      </c>
      <c r="V50" s="36">
        <v>15</v>
      </c>
      <c r="W50" s="37" t="s">
        <v>152</v>
      </c>
      <c r="X50" s="335"/>
      <c r="Y50" s="56" t="s">
        <v>141</v>
      </c>
      <c r="Z50" s="87" t="s">
        <v>205</v>
      </c>
    </row>
    <row r="51" spans="2:26" ht="27" customHeight="1">
      <c r="B51" s="68">
        <v>23</v>
      </c>
      <c r="C51" s="317"/>
      <c r="D51" s="38"/>
      <c r="E51" s="39"/>
      <c r="F51" s="39"/>
      <c r="G51" s="40"/>
      <c r="H51" s="38" t="s">
        <v>232</v>
      </c>
      <c r="I51" s="39">
        <v>2.8</v>
      </c>
      <c r="J51" s="39">
        <v>3</v>
      </c>
      <c r="K51" s="40" t="s">
        <v>152</v>
      </c>
      <c r="L51" s="38" t="s">
        <v>235</v>
      </c>
      <c r="M51" s="39">
        <v>4.7</v>
      </c>
      <c r="N51" s="39">
        <v>5</v>
      </c>
      <c r="O51" s="40" t="s">
        <v>152</v>
      </c>
      <c r="P51" s="38" t="s">
        <v>162</v>
      </c>
      <c r="Q51" s="39">
        <v>1.9</v>
      </c>
      <c r="R51" s="39">
        <v>2</v>
      </c>
      <c r="S51" s="40" t="s">
        <v>152</v>
      </c>
      <c r="T51" s="38" t="s">
        <v>157</v>
      </c>
      <c r="U51" s="39">
        <v>1.9</v>
      </c>
      <c r="V51" s="39">
        <v>2</v>
      </c>
      <c r="W51" s="40" t="s">
        <v>152</v>
      </c>
      <c r="X51" s="335"/>
      <c r="Y51" s="56" t="s">
        <v>142</v>
      </c>
      <c r="Z51" s="87" t="s">
        <v>266</v>
      </c>
    </row>
    <row r="52" spans="2:26" ht="27" customHeight="1">
      <c r="B52" s="68" t="s">
        <v>3</v>
      </c>
      <c r="C52" s="317"/>
      <c r="D52" s="38"/>
      <c r="E52" s="39"/>
      <c r="F52" s="39"/>
      <c r="G52" s="40"/>
      <c r="H52" s="38" t="s">
        <v>222</v>
      </c>
      <c r="I52" s="39">
        <v>1.9</v>
      </c>
      <c r="J52" s="39">
        <v>2</v>
      </c>
      <c r="K52" s="40" t="s">
        <v>152</v>
      </c>
      <c r="L52" s="38" t="s">
        <v>157</v>
      </c>
      <c r="M52" s="39">
        <v>4.7</v>
      </c>
      <c r="N52" s="39">
        <v>5</v>
      </c>
      <c r="O52" s="40" t="s">
        <v>152</v>
      </c>
      <c r="P52" s="38" t="s">
        <v>167</v>
      </c>
      <c r="Q52" s="39">
        <v>0.9</v>
      </c>
      <c r="R52" s="39">
        <v>1</v>
      </c>
      <c r="S52" s="40" t="s">
        <v>152</v>
      </c>
      <c r="T52" s="38" t="s">
        <v>241</v>
      </c>
      <c r="U52" s="39">
        <v>0.9</v>
      </c>
      <c r="V52" s="39">
        <v>1</v>
      </c>
      <c r="W52" s="40" t="s">
        <v>152</v>
      </c>
      <c r="X52" s="335"/>
      <c r="Y52" s="56" t="s">
        <v>28</v>
      </c>
      <c r="Z52" s="87" t="s">
        <v>267</v>
      </c>
    </row>
    <row r="53" spans="2:26" ht="27" customHeight="1">
      <c r="B53" s="329" t="s">
        <v>239</v>
      </c>
      <c r="C53" s="317"/>
      <c r="D53" s="38"/>
      <c r="E53" s="39"/>
      <c r="F53" s="39"/>
      <c r="G53" s="40"/>
      <c r="H53" s="38"/>
      <c r="I53" s="39"/>
      <c r="J53" s="39"/>
      <c r="K53" s="40"/>
      <c r="L53" s="38" t="s">
        <v>184</v>
      </c>
      <c r="M53" s="39">
        <v>1.9</v>
      </c>
      <c r="N53" s="39">
        <v>2</v>
      </c>
      <c r="O53" s="40" t="s">
        <v>152</v>
      </c>
      <c r="P53" s="38"/>
      <c r="Q53" s="39"/>
      <c r="R53" s="39"/>
      <c r="S53" s="40"/>
      <c r="T53" s="38"/>
      <c r="U53" s="39"/>
      <c r="V53" s="39"/>
      <c r="W53" s="40"/>
      <c r="X53" s="335"/>
      <c r="Y53" s="56" t="s">
        <v>29</v>
      </c>
      <c r="Z53" s="87" t="s">
        <v>205</v>
      </c>
    </row>
    <row r="54" spans="2:26" ht="27" customHeight="1">
      <c r="B54" s="329"/>
      <c r="C54" s="318"/>
      <c r="D54" s="38"/>
      <c r="E54" s="39"/>
      <c r="F54" s="39"/>
      <c r="G54" s="40"/>
      <c r="H54" s="38"/>
      <c r="I54" s="39"/>
      <c r="J54" s="39"/>
      <c r="K54" s="40"/>
      <c r="L54" s="38" t="s">
        <v>236</v>
      </c>
      <c r="M54" s="39">
        <v>4.4</v>
      </c>
      <c r="N54" s="39">
        <v>1</v>
      </c>
      <c r="O54" s="40" t="s">
        <v>237</v>
      </c>
      <c r="P54" s="38"/>
      <c r="Q54" s="39"/>
      <c r="R54" s="39"/>
      <c r="S54" s="40"/>
      <c r="T54" s="38"/>
      <c r="U54" s="39"/>
      <c r="V54" s="39"/>
      <c r="W54" s="40"/>
      <c r="X54" s="335"/>
      <c r="Y54" s="57" t="s">
        <v>27</v>
      </c>
      <c r="Z54" s="87" t="s">
        <v>245</v>
      </c>
    </row>
    <row r="55" spans="2:26" ht="27" customHeight="1">
      <c r="B55" s="330"/>
      <c r="C55" s="69"/>
      <c r="D55" s="38"/>
      <c r="E55" s="39"/>
      <c r="F55" s="39"/>
      <c r="G55" s="40"/>
      <c r="H55" s="38"/>
      <c r="I55" s="39"/>
      <c r="J55" s="39"/>
      <c r="K55" s="40"/>
      <c r="L55" s="38"/>
      <c r="M55" s="39"/>
      <c r="N55" s="39"/>
      <c r="O55" s="40"/>
      <c r="P55" s="38"/>
      <c r="Q55" s="39"/>
      <c r="R55" s="39"/>
      <c r="S55" s="40"/>
      <c r="T55" s="38"/>
      <c r="U55" s="39"/>
      <c r="V55" s="39"/>
      <c r="W55" s="40"/>
      <c r="X55" s="335"/>
      <c r="Y55" s="56"/>
      <c r="Z55" s="87"/>
    </row>
    <row r="56" spans="2:26" ht="27" customHeight="1">
      <c r="B56" s="70" t="s">
        <v>33</v>
      </c>
      <c r="C56" s="71"/>
      <c r="D56" s="38"/>
      <c r="E56" s="39"/>
      <c r="F56" s="39"/>
      <c r="G56" s="40"/>
      <c r="H56" s="38"/>
      <c r="I56" s="39"/>
      <c r="J56" s="39"/>
      <c r="K56" s="40"/>
      <c r="L56" s="38"/>
      <c r="M56" s="39"/>
      <c r="N56" s="39"/>
      <c r="O56" s="40"/>
      <c r="P56" s="38"/>
      <c r="Q56" s="39"/>
      <c r="R56" s="39"/>
      <c r="S56" s="40"/>
      <c r="T56" s="38"/>
      <c r="U56" s="39"/>
      <c r="V56" s="39"/>
      <c r="W56" s="40"/>
      <c r="X56" s="335"/>
      <c r="Y56" s="56" t="s">
        <v>30</v>
      </c>
      <c r="Z56" s="87"/>
    </row>
    <row r="57" spans="2:26" ht="27" customHeight="1" thickBot="1">
      <c r="B57" s="28">
        <v>635</v>
      </c>
      <c r="C57" s="74"/>
      <c r="D57" s="44"/>
      <c r="E57" s="45"/>
      <c r="F57" s="45"/>
      <c r="G57" s="46"/>
      <c r="H57" s="44"/>
      <c r="I57" s="45"/>
      <c r="J57" s="45"/>
      <c r="K57" s="46"/>
      <c r="L57" s="44"/>
      <c r="M57" s="45"/>
      <c r="N57" s="45"/>
      <c r="O57" s="46"/>
      <c r="P57" s="44"/>
      <c r="Q57" s="45"/>
      <c r="R57" s="45"/>
      <c r="S57" s="46"/>
      <c r="T57" s="44"/>
      <c r="U57" s="45"/>
      <c r="V57" s="45"/>
      <c r="W57" s="46"/>
      <c r="X57" s="344"/>
      <c r="Y57" s="59" t="s">
        <v>268</v>
      </c>
      <c r="Z57" s="89"/>
    </row>
    <row r="58" spans="2:26" s="6" customFormat="1" ht="24.75" customHeight="1">
      <c r="B58" s="340" t="s">
        <v>41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</row>
    <row r="59" spans="2:26" s="6" customFormat="1" ht="24.75" customHeight="1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</row>
    <row r="60" spans="2:26" ht="31.5" customHeight="1">
      <c r="B60" s="32" t="s">
        <v>37</v>
      </c>
      <c r="C60" s="31"/>
      <c r="D60" s="32"/>
      <c r="E60" s="33"/>
      <c r="F60" s="33"/>
      <c r="G60" s="31"/>
      <c r="H60" s="32"/>
      <c r="I60" s="33"/>
      <c r="J60" s="33"/>
      <c r="K60" s="32"/>
      <c r="L60" s="32" t="s">
        <v>32</v>
      </c>
      <c r="M60" s="33"/>
      <c r="N60" s="33"/>
      <c r="O60" s="32"/>
      <c r="P60" s="31"/>
      <c r="Q60" s="34"/>
      <c r="R60" s="34"/>
      <c r="S60" s="31"/>
      <c r="T60" s="31" t="s">
        <v>38</v>
      </c>
      <c r="U60" s="34"/>
      <c r="V60" s="34"/>
      <c r="W60" s="31"/>
      <c r="X60" s="31"/>
      <c r="Y60" s="31"/>
      <c r="Z60" s="31"/>
    </row>
    <row r="61" spans="2:26" ht="27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2:26" ht="27" customHeight="1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s="8" customFormat="1" ht="62.25">
      <c r="A63" s="12"/>
      <c r="B63" s="342" t="s">
        <v>39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</row>
    <row r="64" spans="2:26" s="8" customFormat="1" ht="46.5" customHeight="1">
      <c r="B64" s="343" t="s">
        <v>40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</row>
    <row r="65" spans="2:26" s="8" customFormat="1" ht="18" customHeigh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2:26" s="8" customFormat="1" ht="16.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ht="18" customHeight="1"/>
    <row r="68" ht="18" customHeight="1"/>
  </sheetData>
  <sheetProtection/>
  <mergeCells count="58">
    <mergeCell ref="X49:X57"/>
    <mergeCell ref="B53:B55"/>
    <mergeCell ref="C49:C54"/>
    <mergeCell ref="D49:G49"/>
    <mergeCell ref="H49:K49"/>
    <mergeCell ref="L49:O49"/>
    <mergeCell ref="P49:S49"/>
    <mergeCell ref="T49:W49"/>
    <mergeCell ref="B64:Z64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58:Z59"/>
    <mergeCell ref="B63:Z63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8"/>
  <sheetViews>
    <sheetView showZeros="0" tabSelected="1" zoomScale="70" zoomScaleNormal="70" zoomScalePageLayoutView="0" workbookViewId="0" topLeftCell="A1">
      <selection activeCell="W39" sqref="W39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345" t="s">
        <v>143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2:21" s="16" customFormat="1" ht="24.75" customHeight="1" thickBot="1">
      <c r="B2" s="61" t="s">
        <v>34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319" t="s">
        <v>24</v>
      </c>
      <c r="E3" s="321"/>
      <c r="F3" s="322"/>
      <c r="G3" s="319" t="s">
        <v>18</v>
      </c>
      <c r="H3" s="321"/>
      <c r="I3" s="322"/>
      <c r="J3" s="319" t="s">
        <v>23</v>
      </c>
      <c r="K3" s="321"/>
      <c r="L3" s="322"/>
      <c r="M3" s="319" t="s">
        <v>21</v>
      </c>
      <c r="N3" s="321"/>
      <c r="O3" s="322"/>
      <c r="P3" s="319" t="s">
        <v>22</v>
      </c>
      <c r="Q3" s="321"/>
      <c r="R3" s="322"/>
      <c r="S3" s="90" t="s">
        <v>31</v>
      </c>
      <c r="T3" s="321" t="s">
        <v>25</v>
      </c>
      <c r="U3" s="320"/>
    </row>
    <row r="4" spans="2:21" s="48" customFormat="1" ht="27" customHeight="1">
      <c r="B4" s="68">
        <v>2</v>
      </c>
      <c r="C4" s="316"/>
      <c r="D4" s="323" t="s">
        <v>146</v>
      </c>
      <c r="E4" s="324"/>
      <c r="F4" s="325"/>
      <c r="G4" s="323" t="s">
        <v>148</v>
      </c>
      <c r="H4" s="324"/>
      <c r="I4" s="325"/>
      <c r="J4" s="323" t="s">
        <v>158</v>
      </c>
      <c r="K4" s="324"/>
      <c r="L4" s="325"/>
      <c r="M4" s="323" t="s">
        <v>165</v>
      </c>
      <c r="N4" s="324"/>
      <c r="O4" s="325"/>
      <c r="P4" s="323" t="s">
        <v>169</v>
      </c>
      <c r="Q4" s="324"/>
      <c r="R4" s="325"/>
      <c r="S4" s="346">
        <v>0</v>
      </c>
      <c r="T4" s="55" t="s">
        <v>140</v>
      </c>
      <c r="U4" s="87" t="s">
        <v>269</v>
      </c>
    </row>
    <row r="5" spans="2:21" s="48" customFormat="1" ht="27" customHeight="1">
      <c r="B5" s="68" t="s">
        <v>2</v>
      </c>
      <c r="C5" s="317"/>
      <c r="D5" s="35">
        <v>0</v>
      </c>
      <c r="E5" s="36">
        <v>0</v>
      </c>
      <c r="F5" s="37">
        <v>0</v>
      </c>
      <c r="G5" s="35" t="s">
        <v>151</v>
      </c>
      <c r="H5" s="36">
        <v>83</v>
      </c>
      <c r="I5" s="37" t="s">
        <v>152</v>
      </c>
      <c r="J5" s="35" t="s">
        <v>159</v>
      </c>
      <c r="K5" s="36">
        <v>30</v>
      </c>
      <c r="L5" s="37" t="s">
        <v>152</v>
      </c>
      <c r="M5" s="35" t="s">
        <v>166</v>
      </c>
      <c r="N5" s="36">
        <v>90</v>
      </c>
      <c r="O5" s="37" t="s">
        <v>152</v>
      </c>
      <c r="P5" s="35" t="s">
        <v>170</v>
      </c>
      <c r="Q5" s="36">
        <v>40</v>
      </c>
      <c r="R5" s="37" t="s">
        <v>152</v>
      </c>
      <c r="S5" s="347"/>
      <c r="T5" s="56" t="s">
        <v>141</v>
      </c>
      <c r="U5" s="87" t="s">
        <v>270</v>
      </c>
    </row>
    <row r="6" spans="2:21" s="48" customFormat="1" ht="27" customHeight="1">
      <c r="B6" s="68">
        <v>18</v>
      </c>
      <c r="C6" s="317"/>
      <c r="D6" s="38">
        <v>0</v>
      </c>
      <c r="E6" s="39">
        <v>0</v>
      </c>
      <c r="F6" s="40">
        <v>0</v>
      </c>
      <c r="G6" s="38" t="s">
        <v>153</v>
      </c>
      <c r="H6" s="39">
        <v>25</v>
      </c>
      <c r="I6" s="40" t="s">
        <v>152</v>
      </c>
      <c r="J6" s="38" t="s">
        <v>160</v>
      </c>
      <c r="K6" s="39">
        <v>15</v>
      </c>
      <c r="L6" s="40" t="s">
        <v>152</v>
      </c>
      <c r="M6" s="38" t="s">
        <v>167</v>
      </c>
      <c r="N6" s="39">
        <v>1</v>
      </c>
      <c r="O6" s="40" t="s">
        <v>152</v>
      </c>
      <c r="P6" s="38" t="s">
        <v>171</v>
      </c>
      <c r="Q6" s="39">
        <v>15</v>
      </c>
      <c r="R6" s="40" t="s">
        <v>152</v>
      </c>
      <c r="S6" s="347"/>
      <c r="T6" s="56" t="s">
        <v>142</v>
      </c>
      <c r="U6" s="87" t="s">
        <v>271</v>
      </c>
    </row>
    <row r="7" spans="2:21" s="48" customFormat="1" ht="27" customHeight="1">
      <c r="B7" s="68" t="s">
        <v>3</v>
      </c>
      <c r="C7" s="317"/>
      <c r="D7" s="38">
        <v>0</v>
      </c>
      <c r="E7" s="39">
        <v>0</v>
      </c>
      <c r="F7" s="40">
        <v>0</v>
      </c>
      <c r="G7" s="38" t="s">
        <v>154</v>
      </c>
      <c r="H7" s="39">
        <v>18</v>
      </c>
      <c r="I7" s="40" t="s">
        <v>152</v>
      </c>
      <c r="J7" s="38" t="s">
        <v>161</v>
      </c>
      <c r="K7" s="39">
        <v>9</v>
      </c>
      <c r="L7" s="40" t="s">
        <v>152</v>
      </c>
      <c r="M7" s="38">
        <v>0</v>
      </c>
      <c r="N7" s="39">
        <v>0</v>
      </c>
      <c r="O7" s="40">
        <v>0</v>
      </c>
      <c r="P7" s="38" t="s">
        <v>172</v>
      </c>
      <c r="Q7" s="39">
        <v>0.5</v>
      </c>
      <c r="R7" s="40" t="s">
        <v>152</v>
      </c>
      <c r="S7" s="347"/>
      <c r="T7" s="56" t="s">
        <v>28</v>
      </c>
      <c r="U7" s="87" t="s">
        <v>272</v>
      </c>
    </row>
    <row r="8" spans="2:21" s="48" customFormat="1" ht="27" customHeight="1">
      <c r="B8" s="329" t="s">
        <v>129</v>
      </c>
      <c r="C8" s="317"/>
      <c r="D8" s="38">
        <v>0</v>
      </c>
      <c r="E8" s="39">
        <v>0</v>
      </c>
      <c r="F8" s="40">
        <v>0</v>
      </c>
      <c r="G8" s="38" t="s">
        <v>155</v>
      </c>
      <c r="H8" s="39">
        <v>1</v>
      </c>
      <c r="I8" s="40" t="s">
        <v>156</v>
      </c>
      <c r="J8" s="38" t="s">
        <v>162</v>
      </c>
      <c r="K8" s="39">
        <v>1</v>
      </c>
      <c r="L8" s="40" t="s">
        <v>152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347"/>
      <c r="T8" s="56" t="s">
        <v>29</v>
      </c>
      <c r="U8" s="87" t="s">
        <v>270</v>
      </c>
    </row>
    <row r="9" spans="2:21" s="48" customFormat="1" ht="27" customHeight="1">
      <c r="B9" s="329"/>
      <c r="C9" s="318"/>
      <c r="D9" s="38">
        <v>0</v>
      </c>
      <c r="E9" s="39">
        <v>0</v>
      </c>
      <c r="F9" s="40">
        <v>0</v>
      </c>
      <c r="G9" s="38" t="s">
        <v>157</v>
      </c>
      <c r="H9" s="39">
        <v>1</v>
      </c>
      <c r="I9" s="40" t="s">
        <v>152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347"/>
      <c r="T9" s="57" t="s">
        <v>27</v>
      </c>
      <c r="U9" s="87" t="s">
        <v>273</v>
      </c>
    </row>
    <row r="10" spans="2:21" s="48" customFormat="1" ht="27" customHeight="1">
      <c r="B10" s="330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347"/>
      <c r="T10" s="95"/>
      <c r="U10" s="87"/>
    </row>
    <row r="11" spans="2:21" s="48" customFormat="1" ht="27" customHeight="1">
      <c r="B11" s="70" t="s">
        <v>33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347"/>
      <c r="T11" s="95" t="s">
        <v>30</v>
      </c>
      <c r="U11" s="87"/>
    </row>
    <row r="12" spans="2:21" s="48" customFormat="1" ht="27" customHeight="1">
      <c r="B12" s="25">
        <v>657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348"/>
      <c r="T12" s="96" t="s">
        <v>274</v>
      </c>
      <c r="U12" s="88"/>
    </row>
    <row r="13" spans="2:21" s="48" customFormat="1" ht="27" customHeight="1">
      <c r="B13" s="68">
        <v>2</v>
      </c>
      <c r="C13" s="316"/>
      <c r="D13" s="326" t="s">
        <v>173</v>
      </c>
      <c r="E13" s="327"/>
      <c r="F13" s="328"/>
      <c r="G13" s="326" t="s">
        <v>176</v>
      </c>
      <c r="H13" s="327"/>
      <c r="I13" s="328"/>
      <c r="J13" s="326" t="s">
        <v>178</v>
      </c>
      <c r="K13" s="327"/>
      <c r="L13" s="328"/>
      <c r="M13" s="326" t="s">
        <v>182</v>
      </c>
      <c r="N13" s="327"/>
      <c r="O13" s="328"/>
      <c r="P13" s="326" t="s">
        <v>185</v>
      </c>
      <c r="Q13" s="327"/>
      <c r="R13" s="328"/>
      <c r="S13" s="349" t="s">
        <v>83</v>
      </c>
      <c r="T13" s="55" t="s">
        <v>140</v>
      </c>
      <c r="U13" s="87" t="s">
        <v>275</v>
      </c>
    </row>
    <row r="14" spans="2:21" s="48" customFormat="1" ht="27" customHeight="1">
      <c r="B14" s="68" t="s">
        <v>2</v>
      </c>
      <c r="C14" s="317"/>
      <c r="D14" s="35" t="s">
        <v>174</v>
      </c>
      <c r="E14" s="36">
        <v>10</v>
      </c>
      <c r="F14" s="37" t="s">
        <v>152</v>
      </c>
      <c r="G14" s="35" t="s">
        <v>177</v>
      </c>
      <c r="H14" s="36">
        <v>90</v>
      </c>
      <c r="I14" s="37" t="s">
        <v>152</v>
      </c>
      <c r="J14" s="35" t="s">
        <v>179</v>
      </c>
      <c r="K14" s="36">
        <v>86</v>
      </c>
      <c r="L14" s="37" t="s">
        <v>180</v>
      </c>
      <c r="M14" s="35" t="s">
        <v>183</v>
      </c>
      <c r="N14" s="36">
        <v>85</v>
      </c>
      <c r="O14" s="37" t="s">
        <v>152</v>
      </c>
      <c r="P14" s="35" t="s">
        <v>186</v>
      </c>
      <c r="Q14" s="36">
        <v>35</v>
      </c>
      <c r="R14" s="37" t="s">
        <v>152</v>
      </c>
      <c r="S14" s="346"/>
      <c r="T14" s="56" t="s">
        <v>141</v>
      </c>
      <c r="U14" s="87" t="s">
        <v>270</v>
      </c>
    </row>
    <row r="15" spans="2:21" s="48" customFormat="1" ht="27" customHeight="1">
      <c r="B15" s="68">
        <v>19</v>
      </c>
      <c r="C15" s="317"/>
      <c r="D15" s="38">
        <v>0</v>
      </c>
      <c r="E15" s="39">
        <v>0</v>
      </c>
      <c r="F15" s="40">
        <v>0</v>
      </c>
      <c r="G15" s="38" t="s">
        <v>157</v>
      </c>
      <c r="H15" s="39">
        <v>9</v>
      </c>
      <c r="I15" s="40" t="s">
        <v>152</v>
      </c>
      <c r="J15" s="38" t="s">
        <v>181</v>
      </c>
      <c r="K15" s="39">
        <v>82</v>
      </c>
      <c r="L15" s="40" t="s">
        <v>152</v>
      </c>
      <c r="M15" s="38" t="s">
        <v>184</v>
      </c>
      <c r="N15" s="39"/>
      <c r="O15" s="40" t="s">
        <v>152</v>
      </c>
      <c r="P15" s="38" t="s">
        <v>187</v>
      </c>
      <c r="Q15" s="39">
        <v>10</v>
      </c>
      <c r="R15" s="40" t="s">
        <v>152</v>
      </c>
      <c r="S15" s="346"/>
      <c r="T15" s="56" t="s">
        <v>142</v>
      </c>
      <c r="U15" s="87" t="s">
        <v>273</v>
      </c>
    </row>
    <row r="16" spans="2:21" s="48" customFormat="1" ht="27" customHeight="1">
      <c r="B16" s="68" t="s">
        <v>3</v>
      </c>
      <c r="C16" s="317"/>
      <c r="D16" s="38">
        <v>0</v>
      </c>
      <c r="E16" s="39">
        <v>0</v>
      </c>
      <c r="F16" s="40">
        <v>0</v>
      </c>
      <c r="G16" s="38" t="s">
        <v>167</v>
      </c>
      <c r="H16" s="39">
        <v>1</v>
      </c>
      <c r="I16" s="40" t="s">
        <v>152</v>
      </c>
      <c r="J16" s="38" t="s">
        <v>157</v>
      </c>
      <c r="K16" s="39">
        <v>6</v>
      </c>
      <c r="L16" s="40" t="s">
        <v>152</v>
      </c>
      <c r="M16" s="38">
        <v>0</v>
      </c>
      <c r="N16" s="39">
        <v>0</v>
      </c>
      <c r="O16" s="40">
        <v>0</v>
      </c>
      <c r="P16" s="38" t="s">
        <v>157</v>
      </c>
      <c r="Q16" s="39">
        <v>1</v>
      </c>
      <c r="R16" s="40" t="s">
        <v>152</v>
      </c>
      <c r="S16" s="346"/>
      <c r="T16" s="56" t="s">
        <v>28</v>
      </c>
      <c r="U16" s="87" t="s">
        <v>276</v>
      </c>
    </row>
    <row r="17" spans="2:21" s="48" customFormat="1" ht="27" customHeight="1">
      <c r="B17" s="329" t="s">
        <v>130</v>
      </c>
      <c r="C17" s="317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162</v>
      </c>
      <c r="K17" s="39">
        <v>3</v>
      </c>
      <c r="L17" s="40" t="s">
        <v>152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346"/>
      <c r="T17" s="56" t="s">
        <v>29</v>
      </c>
      <c r="U17" s="87" t="s">
        <v>277</v>
      </c>
    </row>
    <row r="18" spans="2:21" s="48" customFormat="1" ht="27" customHeight="1">
      <c r="B18" s="329"/>
      <c r="C18" s="318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346"/>
      <c r="T18" s="57" t="s">
        <v>27</v>
      </c>
      <c r="U18" s="87" t="s">
        <v>278</v>
      </c>
    </row>
    <row r="19" spans="2:21" s="48" customFormat="1" ht="27" customHeight="1">
      <c r="B19" s="330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346"/>
      <c r="T19" s="95"/>
      <c r="U19" s="87"/>
    </row>
    <row r="20" spans="2:21" s="48" customFormat="1" ht="27" customHeight="1">
      <c r="B20" s="70" t="s">
        <v>33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346"/>
      <c r="T20" s="95" t="s">
        <v>30</v>
      </c>
      <c r="U20" s="87"/>
    </row>
    <row r="21" spans="2:21" s="48" customFormat="1" ht="27" customHeight="1">
      <c r="B21" s="25">
        <v>659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350"/>
      <c r="T21" s="96" t="s">
        <v>279</v>
      </c>
      <c r="U21" s="88"/>
    </row>
    <row r="22" spans="2:21" s="48" customFormat="1" ht="27" customHeight="1">
      <c r="B22" s="68">
        <v>2</v>
      </c>
      <c r="C22" s="316"/>
      <c r="D22" s="331" t="s">
        <v>146</v>
      </c>
      <c r="E22" s="332"/>
      <c r="F22" s="333"/>
      <c r="G22" s="331" t="s">
        <v>189</v>
      </c>
      <c r="H22" s="332"/>
      <c r="I22" s="333"/>
      <c r="J22" s="331" t="s">
        <v>191</v>
      </c>
      <c r="K22" s="332"/>
      <c r="L22" s="333"/>
      <c r="M22" s="331" t="s">
        <v>195</v>
      </c>
      <c r="N22" s="332"/>
      <c r="O22" s="333"/>
      <c r="P22" s="331" t="s">
        <v>197</v>
      </c>
      <c r="Q22" s="332"/>
      <c r="R22" s="333"/>
      <c r="S22" s="349">
        <v>0</v>
      </c>
      <c r="T22" s="55" t="s">
        <v>140</v>
      </c>
      <c r="U22" s="87" t="s">
        <v>280</v>
      </c>
    </row>
    <row r="23" spans="2:21" s="48" customFormat="1" ht="27" customHeight="1">
      <c r="B23" s="68" t="s">
        <v>2</v>
      </c>
      <c r="C23" s="317"/>
      <c r="D23" s="35">
        <v>0</v>
      </c>
      <c r="E23" s="36">
        <v>0</v>
      </c>
      <c r="F23" s="37">
        <v>0</v>
      </c>
      <c r="G23" s="35" t="s">
        <v>190</v>
      </c>
      <c r="H23" s="36">
        <v>665</v>
      </c>
      <c r="I23" s="37" t="s">
        <v>112</v>
      </c>
      <c r="J23" s="35" t="s">
        <v>192</v>
      </c>
      <c r="K23" s="36">
        <v>100</v>
      </c>
      <c r="L23" s="37" t="s">
        <v>152</v>
      </c>
      <c r="M23" s="35" t="s">
        <v>196</v>
      </c>
      <c r="N23" s="36">
        <v>87</v>
      </c>
      <c r="O23" s="37" t="s">
        <v>152</v>
      </c>
      <c r="P23" s="35" t="s">
        <v>198</v>
      </c>
      <c r="Q23" s="36">
        <v>10</v>
      </c>
      <c r="R23" s="37" t="s">
        <v>152</v>
      </c>
      <c r="S23" s="346"/>
      <c r="T23" s="56" t="s">
        <v>141</v>
      </c>
      <c r="U23" s="87" t="s">
        <v>270</v>
      </c>
    </row>
    <row r="24" spans="2:21" s="48" customFormat="1" ht="27" customHeight="1">
      <c r="B24" s="68">
        <v>20</v>
      </c>
      <c r="C24" s="317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193</v>
      </c>
      <c r="K24" s="39">
        <v>15</v>
      </c>
      <c r="L24" s="40" t="s">
        <v>152</v>
      </c>
      <c r="M24" s="38" t="s">
        <v>167</v>
      </c>
      <c r="N24" s="39">
        <v>3</v>
      </c>
      <c r="O24" s="40" t="s">
        <v>152</v>
      </c>
      <c r="P24" s="38" t="s">
        <v>199</v>
      </c>
      <c r="Q24" s="39">
        <v>6</v>
      </c>
      <c r="R24" s="40" t="s">
        <v>200</v>
      </c>
      <c r="S24" s="346"/>
      <c r="T24" s="56" t="s">
        <v>142</v>
      </c>
      <c r="U24" s="87" t="s">
        <v>276</v>
      </c>
    </row>
    <row r="25" spans="2:21" s="48" customFormat="1" ht="27" customHeight="1">
      <c r="B25" s="68" t="s">
        <v>3</v>
      </c>
      <c r="C25" s="317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194</v>
      </c>
      <c r="K25" s="39">
        <v>4</v>
      </c>
      <c r="L25" s="40" t="s">
        <v>152</v>
      </c>
      <c r="M25" s="38">
        <v>0</v>
      </c>
      <c r="N25" s="39">
        <v>0</v>
      </c>
      <c r="O25" s="40">
        <v>0</v>
      </c>
      <c r="P25" s="38" t="s">
        <v>157</v>
      </c>
      <c r="Q25" s="39">
        <v>2</v>
      </c>
      <c r="R25" s="40" t="s">
        <v>152</v>
      </c>
      <c r="S25" s="346"/>
      <c r="T25" s="56" t="s">
        <v>28</v>
      </c>
      <c r="U25" s="87" t="s">
        <v>281</v>
      </c>
    </row>
    <row r="26" spans="2:21" s="48" customFormat="1" ht="27" customHeight="1">
      <c r="B26" s="329" t="s">
        <v>131</v>
      </c>
      <c r="C26" s="317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162</v>
      </c>
      <c r="K26" s="39">
        <v>2</v>
      </c>
      <c r="L26" s="40" t="s">
        <v>152</v>
      </c>
      <c r="M26" s="38">
        <v>0</v>
      </c>
      <c r="N26" s="39">
        <v>0</v>
      </c>
      <c r="O26" s="40">
        <v>0</v>
      </c>
      <c r="P26" s="38" t="s">
        <v>201</v>
      </c>
      <c r="Q26" s="39">
        <v>1</v>
      </c>
      <c r="R26" s="40" t="s">
        <v>152</v>
      </c>
      <c r="S26" s="346"/>
      <c r="T26" s="56" t="s">
        <v>29</v>
      </c>
      <c r="U26" s="87" t="s">
        <v>270</v>
      </c>
    </row>
    <row r="27" spans="2:21" s="48" customFormat="1" ht="27" customHeight="1">
      <c r="B27" s="329"/>
      <c r="C27" s="318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346"/>
      <c r="T27" s="57" t="s">
        <v>27</v>
      </c>
      <c r="U27" s="87" t="s">
        <v>273</v>
      </c>
    </row>
    <row r="28" spans="2:21" s="48" customFormat="1" ht="27" customHeight="1">
      <c r="B28" s="330"/>
      <c r="C28" s="69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346"/>
      <c r="T28" s="95"/>
      <c r="U28" s="87"/>
    </row>
    <row r="29" spans="2:21" s="48" customFormat="1" ht="27" customHeight="1">
      <c r="B29" s="70" t="s">
        <v>33</v>
      </c>
      <c r="C29" s="71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346"/>
      <c r="T29" s="95" t="s">
        <v>30</v>
      </c>
      <c r="U29" s="87"/>
    </row>
    <row r="30" spans="2:21" s="48" customFormat="1" ht="27" customHeight="1">
      <c r="B30" s="25">
        <v>658</v>
      </c>
      <c r="C30" s="72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350"/>
      <c r="T30" s="96" t="s">
        <v>282</v>
      </c>
      <c r="U30" s="88"/>
    </row>
    <row r="31" spans="2:21" s="48" customFormat="1" ht="27" customHeight="1">
      <c r="B31" s="68">
        <v>2</v>
      </c>
      <c r="C31" s="316"/>
      <c r="D31" s="331" t="s">
        <v>202</v>
      </c>
      <c r="E31" s="332"/>
      <c r="F31" s="333"/>
      <c r="G31" s="331" t="s">
        <v>204</v>
      </c>
      <c r="H31" s="332"/>
      <c r="I31" s="333"/>
      <c r="J31" s="331" t="s">
        <v>209</v>
      </c>
      <c r="K31" s="332"/>
      <c r="L31" s="333"/>
      <c r="M31" s="331" t="s">
        <v>211</v>
      </c>
      <c r="N31" s="332"/>
      <c r="O31" s="333"/>
      <c r="P31" s="331" t="s">
        <v>214</v>
      </c>
      <c r="Q31" s="332"/>
      <c r="R31" s="333"/>
      <c r="S31" s="349" t="s">
        <v>219</v>
      </c>
      <c r="T31" s="55" t="s">
        <v>140</v>
      </c>
      <c r="U31" s="87" t="s">
        <v>283</v>
      </c>
    </row>
    <row r="32" spans="2:21" s="49" customFormat="1" ht="27" customHeight="1">
      <c r="B32" s="68" t="s">
        <v>2</v>
      </c>
      <c r="C32" s="317"/>
      <c r="D32" s="35" t="s">
        <v>203</v>
      </c>
      <c r="E32" s="36">
        <v>10</v>
      </c>
      <c r="F32" s="37" t="s">
        <v>152</v>
      </c>
      <c r="G32" s="35" t="s">
        <v>171</v>
      </c>
      <c r="H32" s="36">
        <v>83</v>
      </c>
      <c r="I32" s="37" t="s">
        <v>152</v>
      </c>
      <c r="J32" s="35" t="s">
        <v>199</v>
      </c>
      <c r="K32" s="36">
        <v>13</v>
      </c>
      <c r="L32" s="37" t="s">
        <v>200</v>
      </c>
      <c r="M32" s="35" t="s">
        <v>212</v>
      </c>
      <c r="N32" s="36">
        <v>82</v>
      </c>
      <c r="O32" s="37" t="s">
        <v>152</v>
      </c>
      <c r="P32" s="35" t="s">
        <v>215</v>
      </c>
      <c r="Q32" s="36">
        <v>20</v>
      </c>
      <c r="R32" s="37" t="s">
        <v>152</v>
      </c>
      <c r="S32" s="346"/>
      <c r="T32" s="56" t="s">
        <v>141</v>
      </c>
      <c r="U32" s="87" t="s">
        <v>284</v>
      </c>
    </row>
    <row r="33" spans="2:21" s="49" customFormat="1" ht="27" customHeight="1">
      <c r="B33" s="68">
        <v>21</v>
      </c>
      <c r="C33" s="317"/>
      <c r="D33" s="38">
        <v>0</v>
      </c>
      <c r="E33" s="39">
        <v>0</v>
      </c>
      <c r="F33" s="40">
        <v>0</v>
      </c>
      <c r="G33" s="38" t="s">
        <v>206</v>
      </c>
      <c r="H33" s="39">
        <v>27</v>
      </c>
      <c r="I33" s="40" t="s">
        <v>152</v>
      </c>
      <c r="J33" s="38" t="s">
        <v>161</v>
      </c>
      <c r="K33" s="39">
        <v>6</v>
      </c>
      <c r="L33" s="40" t="s">
        <v>152</v>
      </c>
      <c r="M33" s="38" t="s">
        <v>162</v>
      </c>
      <c r="N33" s="39"/>
      <c r="O33" s="40" t="s">
        <v>152</v>
      </c>
      <c r="P33" s="38" t="s">
        <v>216</v>
      </c>
      <c r="Q33" s="39">
        <v>20</v>
      </c>
      <c r="R33" s="40" t="s">
        <v>152</v>
      </c>
      <c r="S33" s="346"/>
      <c r="T33" s="56" t="s">
        <v>142</v>
      </c>
      <c r="U33" s="87" t="s">
        <v>285</v>
      </c>
    </row>
    <row r="34" spans="2:21" s="49" customFormat="1" ht="27" customHeight="1">
      <c r="B34" s="68" t="s">
        <v>3</v>
      </c>
      <c r="C34" s="317"/>
      <c r="D34" s="38">
        <v>0</v>
      </c>
      <c r="E34" s="39">
        <v>0</v>
      </c>
      <c r="F34" s="40">
        <v>0</v>
      </c>
      <c r="G34" s="38" t="s">
        <v>207</v>
      </c>
      <c r="H34" s="39">
        <v>6</v>
      </c>
      <c r="I34" s="40" t="s">
        <v>156</v>
      </c>
      <c r="J34" s="38" t="s">
        <v>157</v>
      </c>
      <c r="K34" s="39">
        <v>2</v>
      </c>
      <c r="L34" s="40" t="s">
        <v>152</v>
      </c>
      <c r="M34" s="38" t="s">
        <v>167</v>
      </c>
      <c r="N34" s="39"/>
      <c r="O34" s="40" t="s">
        <v>152</v>
      </c>
      <c r="P34" s="38" t="s">
        <v>217</v>
      </c>
      <c r="Q34" s="39">
        <v>1</v>
      </c>
      <c r="R34" s="40" t="s">
        <v>152</v>
      </c>
      <c r="S34" s="346"/>
      <c r="T34" s="56" t="s">
        <v>28</v>
      </c>
      <c r="U34" s="87" t="s">
        <v>286</v>
      </c>
    </row>
    <row r="35" spans="2:21" s="49" customFormat="1" ht="27" customHeight="1">
      <c r="B35" s="329" t="s">
        <v>132</v>
      </c>
      <c r="C35" s="317"/>
      <c r="D35" s="38">
        <v>0</v>
      </c>
      <c r="E35" s="39">
        <v>0</v>
      </c>
      <c r="F35" s="40">
        <v>0</v>
      </c>
      <c r="G35" s="38" t="s">
        <v>208</v>
      </c>
      <c r="H35" s="39">
        <v>2</v>
      </c>
      <c r="I35" s="40" t="s">
        <v>156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346"/>
      <c r="T35" s="56" t="s">
        <v>29</v>
      </c>
      <c r="U35" s="87" t="s">
        <v>270</v>
      </c>
    </row>
    <row r="36" spans="2:21" s="49" customFormat="1" ht="27" customHeight="1">
      <c r="B36" s="329"/>
      <c r="C36" s="318"/>
      <c r="D36" s="38">
        <v>0</v>
      </c>
      <c r="E36" s="39">
        <v>0</v>
      </c>
      <c r="F36" s="40">
        <v>0</v>
      </c>
      <c r="G36" s="38" t="s">
        <v>167</v>
      </c>
      <c r="H36" s="39">
        <v>2</v>
      </c>
      <c r="I36" s="40" t="s">
        <v>152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346"/>
      <c r="T36" s="57" t="s">
        <v>27</v>
      </c>
      <c r="U36" s="87" t="s">
        <v>278</v>
      </c>
    </row>
    <row r="37" spans="2:21" s="49" customFormat="1" ht="27" customHeight="1">
      <c r="B37" s="330"/>
      <c r="C37" s="69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346"/>
      <c r="T37" s="95"/>
      <c r="U37" s="87"/>
    </row>
    <row r="38" spans="2:21" s="49" customFormat="1" ht="27" customHeight="1">
      <c r="B38" s="70" t="s">
        <v>33</v>
      </c>
      <c r="C38" s="71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346"/>
      <c r="T38" s="95" t="s">
        <v>30</v>
      </c>
      <c r="U38" s="87"/>
    </row>
    <row r="39" spans="2:21" s="49" customFormat="1" ht="27" customHeight="1">
      <c r="B39" s="25">
        <v>657</v>
      </c>
      <c r="C39" s="72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350"/>
      <c r="T39" s="96" t="s">
        <v>287</v>
      </c>
      <c r="U39" s="88"/>
    </row>
    <row r="40" spans="2:21" s="49" customFormat="1" ht="27" customHeight="1">
      <c r="B40" s="73">
        <v>2</v>
      </c>
      <c r="C40" s="316"/>
      <c r="D40" s="331" t="s">
        <v>146</v>
      </c>
      <c r="E40" s="332"/>
      <c r="F40" s="333"/>
      <c r="G40" s="331" t="s">
        <v>220</v>
      </c>
      <c r="H40" s="332"/>
      <c r="I40" s="333"/>
      <c r="J40" s="331" t="s">
        <v>223</v>
      </c>
      <c r="K40" s="332"/>
      <c r="L40" s="333"/>
      <c r="M40" s="331" t="s">
        <v>225</v>
      </c>
      <c r="N40" s="332"/>
      <c r="O40" s="333"/>
      <c r="P40" s="331" t="s">
        <v>228</v>
      </c>
      <c r="Q40" s="332"/>
      <c r="R40" s="333"/>
      <c r="S40" s="349">
        <v>0</v>
      </c>
      <c r="T40" s="55" t="s">
        <v>140</v>
      </c>
      <c r="U40" s="87" t="s">
        <v>288</v>
      </c>
    </row>
    <row r="41" spans="2:21" s="49" customFormat="1" ht="27" customHeight="1">
      <c r="B41" s="68" t="s">
        <v>2</v>
      </c>
      <c r="C41" s="317"/>
      <c r="D41" s="35">
        <v>0</v>
      </c>
      <c r="E41" s="36">
        <v>0</v>
      </c>
      <c r="F41" s="37">
        <v>0</v>
      </c>
      <c r="G41" s="35" t="s">
        <v>221</v>
      </c>
      <c r="H41" s="36">
        <v>120</v>
      </c>
      <c r="I41" s="37" t="s">
        <v>152</v>
      </c>
      <c r="J41" s="35" t="s">
        <v>187</v>
      </c>
      <c r="K41" s="36">
        <v>73</v>
      </c>
      <c r="L41" s="37" t="s">
        <v>152</v>
      </c>
      <c r="M41" s="35" t="s">
        <v>226</v>
      </c>
      <c r="N41" s="36">
        <v>68</v>
      </c>
      <c r="O41" s="37" t="s">
        <v>152</v>
      </c>
      <c r="P41" s="35" t="s">
        <v>208</v>
      </c>
      <c r="Q41" s="36">
        <v>15</v>
      </c>
      <c r="R41" s="37" t="s">
        <v>156</v>
      </c>
      <c r="S41" s="346"/>
      <c r="T41" s="56" t="s">
        <v>141</v>
      </c>
      <c r="U41" s="87" t="s">
        <v>270</v>
      </c>
    </row>
    <row r="42" spans="2:21" s="49" customFormat="1" ht="27" customHeight="1">
      <c r="B42" s="68">
        <v>22</v>
      </c>
      <c r="C42" s="317"/>
      <c r="D42" s="38">
        <v>0</v>
      </c>
      <c r="E42" s="39">
        <v>0</v>
      </c>
      <c r="F42" s="40">
        <v>0</v>
      </c>
      <c r="G42" s="38" t="s">
        <v>222</v>
      </c>
      <c r="H42" s="39">
        <v>2</v>
      </c>
      <c r="I42" s="40" t="s">
        <v>152</v>
      </c>
      <c r="J42" s="38" t="s">
        <v>224</v>
      </c>
      <c r="K42" s="39">
        <v>24</v>
      </c>
      <c r="L42" s="40" t="s">
        <v>156</v>
      </c>
      <c r="M42" s="38" t="s">
        <v>217</v>
      </c>
      <c r="N42" s="39">
        <v>3</v>
      </c>
      <c r="O42" s="40" t="s">
        <v>152</v>
      </c>
      <c r="P42" s="38" t="s">
        <v>229</v>
      </c>
      <c r="Q42" s="39">
        <v>10</v>
      </c>
      <c r="R42" s="40" t="s">
        <v>152</v>
      </c>
      <c r="S42" s="346"/>
      <c r="T42" s="56" t="s">
        <v>142</v>
      </c>
      <c r="U42" s="87" t="s">
        <v>289</v>
      </c>
    </row>
    <row r="43" spans="2:21" s="49" customFormat="1" ht="27" customHeight="1">
      <c r="B43" s="68" t="s">
        <v>3</v>
      </c>
      <c r="C43" s="317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 t="s">
        <v>157</v>
      </c>
      <c r="K43" s="39">
        <v>4</v>
      </c>
      <c r="L43" s="40" t="s">
        <v>152</v>
      </c>
      <c r="M43" s="38" t="s">
        <v>162</v>
      </c>
      <c r="N43" s="39">
        <v>2</v>
      </c>
      <c r="O43" s="40" t="s">
        <v>152</v>
      </c>
      <c r="P43" s="38" t="s">
        <v>230</v>
      </c>
      <c r="Q43" s="39">
        <v>7</v>
      </c>
      <c r="R43" s="40" t="s">
        <v>152</v>
      </c>
      <c r="S43" s="346"/>
      <c r="T43" s="56" t="s">
        <v>28</v>
      </c>
      <c r="U43" s="87" t="s">
        <v>290</v>
      </c>
    </row>
    <row r="44" spans="2:21" s="49" customFormat="1" ht="27" customHeight="1">
      <c r="B44" s="329" t="s">
        <v>133</v>
      </c>
      <c r="C44" s="317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 t="s">
        <v>167</v>
      </c>
      <c r="N44" s="39">
        <v>1</v>
      </c>
      <c r="O44" s="40" t="s">
        <v>152</v>
      </c>
      <c r="P44" s="38">
        <v>0</v>
      </c>
      <c r="Q44" s="39">
        <v>0</v>
      </c>
      <c r="R44" s="40">
        <v>0</v>
      </c>
      <c r="S44" s="346"/>
      <c r="T44" s="56" t="s">
        <v>29</v>
      </c>
      <c r="U44" s="87" t="s">
        <v>270</v>
      </c>
    </row>
    <row r="45" spans="2:21" s="49" customFormat="1" ht="27" customHeight="1">
      <c r="B45" s="329"/>
      <c r="C45" s="318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346"/>
      <c r="T45" s="57" t="s">
        <v>27</v>
      </c>
      <c r="U45" s="87" t="s">
        <v>273</v>
      </c>
    </row>
    <row r="46" spans="2:21" s="49" customFormat="1" ht="27" customHeight="1">
      <c r="B46" s="330"/>
      <c r="C46" s="69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346"/>
      <c r="T46" s="95"/>
      <c r="U46" s="87"/>
    </row>
    <row r="47" spans="2:26" s="49" customFormat="1" ht="27" customHeight="1">
      <c r="B47" s="70" t="s">
        <v>33</v>
      </c>
      <c r="C47" s="71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346"/>
      <c r="T47" s="95" t="s">
        <v>30</v>
      </c>
      <c r="U47" s="87"/>
      <c r="V47" s="16"/>
      <c r="W47" s="16"/>
      <c r="X47" s="16"/>
      <c r="Y47" s="16"/>
      <c r="Z47" s="16"/>
    </row>
    <row r="48" spans="2:26" s="49" customFormat="1" ht="27" customHeight="1">
      <c r="B48" s="99">
        <v>635</v>
      </c>
      <c r="C48" s="102"/>
      <c r="D48" s="38">
        <v>0</v>
      </c>
      <c r="E48" s="39">
        <v>0</v>
      </c>
      <c r="F48" s="40">
        <v>0</v>
      </c>
      <c r="G48" s="38">
        <v>0</v>
      </c>
      <c r="H48" s="39">
        <v>0</v>
      </c>
      <c r="I48" s="40">
        <v>0</v>
      </c>
      <c r="J48" s="38">
        <v>0</v>
      </c>
      <c r="K48" s="39">
        <v>0</v>
      </c>
      <c r="L48" s="40">
        <v>0</v>
      </c>
      <c r="M48" s="38">
        <v>0</v>
      </c>
      <c r="N48" s="39">
        <v>0</v>
      </c>
      <c r="O48" s="40">
        <v>0</v>
      </c>
      <c r="P48" s="38">
        <v>0</v>
      </c>
      <c r="Q48" s="39">
        <v>0</v>
      </c>
      <c r="R48" s="40">
        <v>0</v>
      </c>
      <c r="S48" s="346"/>
      <c r="T48" s="104" t="s">
        <v>291</v>
      </c>
      <c r="U48" s="87"/>
      <c r="V48" s="30"/>
      <c r="W48" s="30"/>
      <c r="X48" s="30"/>
      <c r="Y48" s="30"/>
      <c r="Z48" s="30"/>
    </row>
    <row r="49" spans="2:21" s="49" customFormat="1" ht="27" customHeight="1">
      <c r="B49" s="73">
        <v>2</v>
      </c>
      <c r="C49" s="316"/>
      <c r="D49" s="331" t="s">
        <v>146</v>
      </c>
      <c r="E49" s="332"/>
      <c r="F49" s="333"/>
      <c r="G49" s="331" t="s">
        <v>292</v>
      </c>
      <c r="H49" s="332"/>
      <c r="I49" s="333"/>
      <c r="J49" s="331" t="s">
        <v>233</v>
      </c>
      <c r="K49" s="332"/>
      <c r="L49" s="333"/>
      <c r="M49" s="331" t="s">
        <v>238</v>
      </c>
      <c r="N49" s="332"/>
      <c r="O49" s="333"/>
      <c r="P49" s="331" t="s">
        <v>240</v>
      </c>
      <c r="Q49" s="332"/>
      <c r="R49" s="333"/>
      <c r="S49" s="349">
        <v>0</v>
      </c>
      <c r="T49" s="55" t="s">
        <v>140</v>
      </c>
      <c r="U49" s="98" t="s">
        <v>280</v>
      </c>
    </row>
    <row r="50" spans="2:21" s="49" customFormat="1" ht="27" customHeight="1">
      <c r="B50" s="68" t="s">
        <v>2</v>
      </c>
      <c r="C50" s="317"/>
      <c r="D50" s="35">
        <v>0</v>
      </c>
      <c r="E50" s="36">
        <v>0</v>
      </c>
      <c r="F50" s="37">
        <v>0</v>
      </c>
      <c r="G50" s="35" t="s">
        <v>151</v>
      </c>
      <c r="H50" s="36">
        <v>105</v>
      </c>
      <c r="I50" s="37" t="s">
        <v>152</v>
      </c>
      <c r="J50" s="35" t="s">
        <v>234</v>
      </c>
      <c r="K50" s="36">
        <v>53</v>
      </c>
      <c r="L50" s="37" t="s">
        <v>152</v>
      </c>
      <c r="M50" s="35" t="s">
        <v>159</v>
      </c>
      <c r="N50" s="36">
        <v>82</v>
      </c>
      <c r="O50" s="37" t="s">
        <v>152</v>
      </c>
      <c r="P50" s="35" t="s">
        <v>187</v>
      </c>
      <c r="Q50" s="36">
        <v>14</v>
      </c>
      <c r="R50" s="37" t="s">
        <v>152</v>
      </c>
      <c r="S50" s="346"/>
      <c r="T50" s="56" t="s">
        <v>141</v>
      </c>
      <c r="U50" s="87" t="s">
        <v>270</v>
      </c>
    </row>
    <row r="51" spans="2:21" s="49" customFormat="1" ht="27" customHeight="1">
      <c r="B51" s="68">
        <v>23</v>
      </c>
      <c r="C51" s="317"/>
      <c r="D51" s="38">
        <v>0</v>
      </c>
      <c r="E51" s="39">
        <v>0</v>
      </c>
      <c r="F51" s="40">
        <v>0</v>
      </c>
      <c r="G51" s="38" t="s">
        <v>232</v>
      </c>
      <c r="H51" s="39">
        <v>3</v>
      </c>
      <c r="I51" s="40" t="s">
        <v>152</v>
      </c>
      <c r="J51" s="38" t="s">
        <v>235</v>
      </c>
      <c r="K51" s="39">
        <v>5</v>
      </c>
      <c r="L51" s="40" t="s">
        <v>152</v>
      </c>
      <c r="M51" s="38" t="s">
        <v>162</v>
      </c>
      <c r="N51" s="39"/>
      <c r="O51" s="40" t="s">
        <v>152</v>
      </c>
      <c r="P51" s="38" t="s">
        <v>157</v>
      </c>
      <c r="Q51" s="39">
        <v>2</v>
      </c>
      <c r="R51" s="40" t="s">
        <v>152</v>
      </c>
      <c r="S51" s="346"/>
      <c r="T51" s="56" t="s">
        <v>142</v>
      </c>
      <c r="U51" s="87" t="s">
        <v>293</v>
      </c>
    </row>
    <row r="52" spans="2:21" s="49" customFormat="1" ht="27" customHeight="1">
      <c r="B52" s="68" t="s">
        <v>3</v>
      </c>
      <c r="C52" s="317"/>
      <c r="D52" s="38">
        <v>0</v>
      </c>
      <c r="E52" s="39">
        <v>0</v>
      </c>
      <c r="F52" s="40">
        <v>0</v>
      </c>
      <c r="G52" s="38" t="s">
        <v>222</v>
      </c>
      <c r="H52" s="39">
        <v>2</v>
      </c>
      <c r="I52" s="40" t="s">
        <v>152</v>
      </c>
      <c r="J52" s="38" t="s">
        <v>157</v>
      </c>
      <c r="K52" s="39">
        <v>5</v>
      </c>
      <c r="L52" s="40" t="s">
        <v>152</v>
      </c>
      <c r="M52" s="38" t="s">
        <v>167</v>
      </c>
      <c r="N52" s="39">
        <v>1</v>
      </c>
      <c r="O52" s="40" t="s">
        <v>152</v>
      </c>
      <c r="P52" s="38" t="s">
        <v>241</v>
      </c>
      <c r="Q52" s="39">
        <v>1</v>
      </c>
      <c r="R52" s="40" t="s">
        <v>152</v>
      </c>
      <c r="S52" s="346"/>
      <c r="T52" s="56" t="s">
        <v>28</v>
      </c>
      <c r="U52" s="87" t="s">
        <v>294</v>
      </c>
    </row>
    <row r="53" spans="2:21" s="49" customFormat="1" ht="27" customHeight="1">
      <c r="B53" s="329" t="s">
        <v>295</v>
      </c>
      <c r="C53" s="317"/>
      <c r="D53" s="38">
        <v>0</v>
      </c>
      <c r="E53" s="39">
        <v>0</v>
      </c>
      <c r="F53" s="40">
        <v>0</v>
      </c>
      <c r="G53" s="38" t="s">
        <v>297</v>
      </c>
      <c r="H53" s="39">
        <v>1</v>
      </c>
      <c r="I53" s="40" t="s">
        <v>298</v>
      </c>
      <c r="J53" s="38" t="s">
        <v>184</v>
      </c>
      <c r="K53" s="39">
        <v>2</v>
      </c>
      <c r="L53" s="40" t="s">
        <v>152</v>
      </c>
      <c r="M53" s="38">
        <v>0</v>
      </c>
      <c r="N53" s="39">
        <v>0</v>
      </c>
      <c r="O53" s="40">
        <v>0</v>
      </c>
      <c r="P53" s="38">
        <v>0</v>
      </c>
      <c r="Q53" s="39">
        <v>0</v>
      </c>
      <c r="R53" s="40">
        <v>0</v>
      </c>
      <c r="S53" s="346"/>
      <c r="T53" s="56" t="s">
        <v>29</v>
      </c>
      <c r="U53" s="87" t="s">
        <v>270</v>
      </c>
    </row>
    <row r="54" spans="2:21" s="49" customFormat="1" ht="27" customHeight="1">
      <c r="B54" s="329"/>
      <c r="C54" s="318"/>
      <c r="D54" s="38">
        <v>0</v>
      </c>
      <c r="E54" s="39">
        <v>0</v>
      </c>
      <c r="F54" s="40">
        <v>0</v>
      </c>
      <c r="G54" s="38">
        <v>0</v>
      </c>
      <c r="H54" s="39">
        <v>0</v>
      </c>
      <c r="I54" s="40">
        <v>0</v>
      </c>
      <c r="J54" s="38" t="s">
        <v>236</v>
      </c>
      <c r="K54" s="39">
        <v>1</v>
      </c>
      <c r="L54" s="40" t="s">
        <v>237</v>
      </c>
      <c r="M54" s="38">
        <v>0</v>
      </c>
      <c r="N54" s="39">
        <v>0</v>
      </c>
      <c r="O54" s="40">
        <v>0</v>
      </c>
      <c r="P54" s="38">
        <v>0</v>
      </c>
      <c r="Q54" s="39">
        <v>0</v>
      </c>
      <c r="R54" s="40">
        <v>0</v>
      </c>
      <c r="S54" s="346"/>
      <c r="T54" s="57" t="s">
        <v>27</v>
      </c>
      <c r="U54" s="87" t="s">
        <v>273</v>
      </c>
    </row>
    <row r="55" spans="2:21" s="49" customFormat="1" ht="27" customHeight="1">
      <c r="B55" s="330"/>
      <c r="C55" s="69"/>
      <c r="D55" s="38">
        <v>0</v>
      </c>
      <c r="E55" s="39">
        <v>0</v>
      </c>
      <c r="F55" s="40">
        <v>0</v>
      </c>
      <c r="G55" s="38">
        <v>0</v>
      </c>
      <c r="H55" s="39">
        <v>0</v>
      </c>
      <c r="I55" s="40">
        <v>0</v>
      </c>
      <c r="J55" s="38" t="s">
        <v>297</v>
      </c>
      <c r="K55" s="39">
        <v>1</v>
      </c>
      <c r="L55" s="40" t="s">
        <v>298</v>
      </c>
      <c r="M55" s="38">
        <v>0</v>
      </c>
      <c r="N55" s="39">
        <v>0</v>
      </c>
      <c r="O55" s="40">
        <v>0</v>
      </c>
      <c r="P55" s="38">
        <v>0</v>
      </c>
      <c r="Q55" s="39">
        <v>0</v>
      </c>
      <c r="R55" s="40">
        <v>0</v>
      </c>
      <c r="S55" s="346"/>
      <c r="T55" s="95"/>
      <c r="U55" s="87"/>
    </row>
    <row r="56" spans="2:26" s="49" customFormat="1" ht="27" customHeight="1">
      <c r="B56" s="70" t="s">
        <v>33</v>
      </c>
      <c r="C56" s="71"/>
      <c r="D56" s="38">
        <v>0</v>
      </c>
      <c r="E56" s="39">
        <v>0</v>
      </c>
      <c r="F56" s="40">
        <v>0</v>
      </c>
      <c r="G56" s="38">
        <v>0</v>
      </c>
      <c r="H56" s="39">
        <v>0</v>
      </c>
      <c r="I56" s="40">
        <v>0</v>
      </c>
      <c r="J56" s="38">
        <v>0</v>
      </c>
      <c r="K56" s="39">
        <v>0</v>
      </c>
      <c r="L56" s="40">
        <v>0</v>
      </c>
      <c r="M56" s="38">
        <v>0</v>
      </c>
      <c r="N56" s="39">
        <v>0</v>
      </c>
      <c r="O56" s="40">
        <v>0</v>
      </c>
      <c r="P56" s="38">
        <v>0</v>
      </c>
      <c r="Q56" s="39">
        <v>0</v>
      </c>
      <c r="R56" s="40">
        <v>0</v>
      </c>
      <c r="S56" s="346"/>
      <c r="T56" s="95" t="s">
        <v>30</v>
      </c>
      <c r="U56" s="87"/>
      <c r="V56" s="16"/>
      <c r="W56" s="16"/>
      <c r="X56" s="16"/>
      <c r="Y56" s="16"/>
      <c r="Z56" s="16"/>
    </row>
    <row r="57" spans="2:26" s="49" customFormat="1" ht="27" customHeight="1" thickBot="1">
      <c r="B57" s="28">
        <v>593</v>
      </c>
      <c r="C57" s="74"/>
      <c r="D57" s="44">
        <v>0</v>
      </c>
      <c r="E57" s="45">
        <v>0</v>
      </c>
      <c r="F57" s="46">
        <v>0</v>
      </c>
      <c r="G57" s="44">
        <v>0</v>
      </c>
      <c r="H57" s="45">
        <v>0</v>
      </c>
      <c r="I57" s="46">
        <v>0</v>
      </c>
      <c r="J57" s="44">
        <v>0</v>
      </c>
      <c r="K57" s="45">
        <v>0</v>
      </c>
      <c r="L57" s="46">
        <v>0</v>
      </c>
      <c r="M57" s="44">
        <v>0</v>
      </c>
      <c r="N57" s="45">
        <v>0</v>
      </c>
      <c r="O57" s="46">
        <v>0</v>
      </c>
      <c r="P57" s="44">
        <v>0</v>
      </c>
      <c r="Q57" s="45">
        <v>0</v>
      </c>
      <c r="R57" s="46">
        <v>0</v>
      </c>
      <c r="S57" s="351"/>
      <c r="T57" s="97" t="s">
        <v>296</v>
      </c>
      <c r="U57" s="89"/>
      <c r="V57" s="30"/>
      <c r="W57" s="30"/>
      <c r="X57" s="30"/>
      <c r="Y57" s="30"/>
      <c r="Z57" s="30"/>
    </row>
    <row r="58" spans="2:26" s="50" customFormat="1" ht="24.75" customHeight="1">
      <c r="B58" s="340" t="s">
        <v>44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0"/>
      <c r="W58" s="30"/>
      <c r="X58" s="30"/>
      <c r="Y58" s="30"/>
      <c r="Z58" s="30"/>
    </row>
    <row r="59" spans="2:26" s="50" customFormat="1" ht="24.75" customHeight="1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0"/>
      <c r="W59" s="30"/>
      <c r="X59" s="30"/>
      <c r="Y59" s="30"/>
      <c r="Z59" s="30"/>
    </row>
    <row r="60" spans="2:26" s="49" customFormat="1" ht="31.5" customHeight="1">
      <c r="B60" s="32" t="s">
        <v>37</v>
      </c>
      <c r="C60" s="31"/>
      <c r="D60" s="32"/>
      <c r="E60" s="33"/>
      <c r="F60" s="33"/>
      <c r="G60" s="31"/>
      <c r="H60" s="32"/>
      <c r="I60" s="33"/>
      <c r="J60" s="32" t="s">
        <v>32</v>
      </c>
      <c r="K60" s="32"/>
      <c r="L60" s="32"/>
      <c r="M60" s="33"/>
      <c r="N60" s="33"/>
      <c r="O60" s="32"/>
      <c r="P60" s="31" t="s">
        <v>38</v>
      </c>
      <c r="Q60" s="34"/>
      <c r="R60" s="34"/>
      <c r="S60" s="31"/>
      <c r="T60" s="31"/>
      <c r="U60" s="34"/>
      <c r="V60" s="34"/>
      <c r="W60" s="31"/>
      <c r="X60" s="31"/>
      <c r="Y60" s="31"/>
      <c r="Z60" s="31"/>
    </row>
    <row r="61" spans="1:21" s="11" customFormat="1" ht="27" customHeight="1">
      <c r="A61" s="5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 s="11" customFormat="1" ht="27" customHeight="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s="8" customFormat="1" ht="62.25" customHeight="1">
      <c r="A63" s="51"/>
      <c r="B63" s="352" t="s">
        <v>39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</row>
    <row r="64" spans="2:21" s="8" customFormat="1" ht="46.5" customHeight="1">
      <c r="B64" s="343" t="s">
        <v>42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</row>
    <row r="65" spans="2:21" s="8" customFormat="1" ht="16.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s="8" customFormat="1" ht="16.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s="49" customFormat="1" ht="16.5" customHeight="1">
      <c r="B67" s="4"/>
      <c r="C67" s="4"/>
      <c r="D67" s="4"/>
      <c r="E67" s="5"/>
      <c r="F67" s="4"/>
      <c r="G67" s="4"/>
      <c r="H67" s="5"/>
      <c r="I67" s="4"/>
      <c r="J67" s="4"/>
      <c r="K67" s="5"/>
      <c r="L67" s="4"/>
      <c r="M67" s="4"/>
      <c r="N67" s="5"/>
      <c r="O67" s="4"/>
      <c r="P67" s="4"/>
      <c r="Q67" s="5"/>
      <c r="R67" s="4"/>
      <c r="S67" s="4"/>
      <c r="T67" s="4"/>
      <c r="U67" s="4"/>
    </row>
    <row r="68" spans="2:21" s="49" customFormat="1" ht="16.5">
      <c r="B68" s="4"/>
      <c r="C68" s="4"/>
      <c r="D68" s="4"/>
      <c r="E68" s="5"/>
      <c r="F68" s="4"/>
      <c r="G68" s="4"/>
      <c r="H68" s="5"/>
      <c r="I68" s="4"/>
      <c r="J68" s="4"/>
      <c r="K68" s="5"/>
      <c r="L68" s="4"/>
      <c r="M68" s="4"/>
      <c r="N68" s="5"/>
      <c r="O68" s="4"/>
      <c r="P68" s="4"/>
      <c r="Q68" s="5"/>
      <c r="R68" s="4"/>
      <c r="S68" s="4"/>
      <c r="T68" s="4"/>
      <c r="U68" s="4"/>
    </row>
  </sheetData>
  <sheetProtection/>
  <mergeCells count="58">
    <mergeCell ref="B58:U59"/>
    <mergeCell ref="B63:U63"/>
    <mergeCell ref="B64:U64"/>
    <mergeCell ref="S40:S48"/>
    <mergeCell ref="B44:B46"/>
    <mergeCell ref="C49:C54"/>
    <mergeCell ref="D49:F49"/>
    <mergeCell ref="G49:I49"/>
    <mergeCell ref="J49:L49"/>
    <mergeCell ref="M49:O49"/>
    <mergeCell ref="P49:R49"/>
    <mergeCell ref="S49:S57"/>
    <mergeCell ref="B53:B55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B1:U1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68"/>
  <sheetViews>
    <sheetView showZeros="0" view="pageBreakPreview" zoomScale="60" zoomScaleNormal="70" zoomScalePageLayoutView="0" workbookViewId="0" topLeftCell="A1">
      <selection activeCell="B3" sqref="B3:S5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345" t="str">
        <f>'三菜'!B1</f>
        <v>苗栗縣大湖鄉大湖國民小學 107學年度第二學期第2週午餐食譜設計表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86"/>
      <c r="U1" s="86"/>
    </row>
    <row r="2" spans="2:21" s="16" customFormat="1" ht="24.75" customHeight="1" thickBot="1">
      <c r="B2" s="61" t="s">
        <v>34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319" t="s">
        <v>24</v>
      </c>
      <c r="E3" s="321"/>
      <c r="F3" s="322"/>
      <c r="G3" s="319" t="s">
        <v>18</v>
      </c>
      <c r="H3" s="321"/>
      <c r="I3" s="322"/>
      <c r="J3" s="319" t="s">
        <v>23</v>
      </c>
      <c r="K3" s="321"/>
      <c r="L3" s="322"/>
      <c r="M3" s="319" t="s">
        <v>21</v>
      </c>
      <c r="N3" s="321"/>
      <c r="O3" s="322"/>
      <c r="P3" s="319" t="s">
        <v>22</v>
      </c>
      <c r="Q3" s="321"/>
      <c r="R3" s="322"/>
      <c r="S3" s="90" t="s">
        <v>31</v>
      </c>
      <c r="T3" s="353" t="s">
        <v>25</v>
      </c>
      <c r="U3" s="320"/>
    </row>
    <row r="4" spans="2:21" s="48" customFormat="1" ht="27" customHeight="1">
      <c r="B4" s="68">
        <v>2</v>
      </c>
      <c r="C4" s="316"/>
      <c r="D4" s="323" t="s">
        <v>146</v>
      </c>
      <c r="E4" s="324"/>
      <c r="F4" s="325"/>
      <c r="G4" s="323" t="s">
        <v>148</v>
      </c>
      <c r="H4" s="324"/>
      <c r="I4" s="325"/>
      <c r="J4" s="323" t="s">
        <v>158</v>
      </c>
      <c r="K4" s="324"/>
      <c r="L4" s="325"/>
      <c r="M4" s="323" t="s">
        <v>165</v>
      </c>
      <c r="N4" s="324"/>
      <c r="O4" s="325"/>
      <c r="P4" s="323" t="s">
        <v>169</v>
      </c>
      <c r="Q4" s="324"/>
      <c r="R4" s="325"/>
      <c r="S4" s="346">
        <v>0</v>
      </c>
      <c r="T4" s="55" t="s">
        <v>140</v>
      </c>
      <c r="U4" s="87" t="str">
        <f>'三菜'!Z4</f>
        <v>4.5份</v>
      </c>
    </row>
    <row r="5" spans="2:21" s="48" customFormat="1" ht="27" customHeight="1">
      <c r="B5" s="68" t="s">
        <v>2</v>
      </c>
      <c r="C5" s="317"/>
      <c r="D5" s="35">
        <v>0</v>
      </c>
      <c r="E5" s="36">
        <v>0</v>
      </c>
      <c r="F5" s="37">
        <v>0</v>
      </c>
      <c r="G5" s="35" t="s">
        <v>151</v>
      </c>
      <c r="H5" s="36">
        <v>83</v>
      </c>
      <c r="I5" s="37" t="s">
        <v>152</v>
      </c>
      <c r="J5" s="35" t="s">
        <v>159</v>
      </c>
      <c r="K5" s="36">
        <v>30</v>
      </c>
      <c r="L5" s="37" t="s">
        <v>152</v>
      </c>
      <c r="M5" s="35" t="s">
        <v>166</v>
      </c>
      <c r="N5" s="36">
        <v>90</v>
      </c>
      <c r="O5" s="37" t="s">
        <v>152</v>
      </c>
      <c r="P5" s="35" t="s">
        <v>170</v>
      </c>
      <c r="Q5" s="36">
        <v>40</v>
      </c>
      <c r="R5" s="37" t="s">
        <v>152</v>
      </c>
      <c r="S5" s="347"/>
      <c r="T5" s="56" t="s">
        <v>141</v>
      </c>
      <c r="U5" s="87" t="str">
        <f>'三菜'!Z5</f>
        <v>0.0份</v>
      </c>
    </row>
    <row r="6" spans="2:21" s="48" customFormat="1" ht="27" customHeight="1">
      <c r="B6" s="68">
        <v>18</v>
      </c>
      <c r="C6" s="317"/>
      <c r="D6" s="38">
        <v>0</v>
      </c>
      <c r="E6" s="39">
        <v>0</v>
      </c>
      <c r="F6" s="40">
        <v>0</v>
      </c>
      <c r="G6" s="38" t="s">
        <v>153</v>
      </c>
      <c r="H6" s="39">
        <v>25</v>
      </c>
      <c r="I6" s="40" t="s">
        <v>152</v>
      </c>
      <c r="J6" s="38" t="s">
        <v>160</v>
      </c>
      <c r="K6" s="39">
        <v>15</v>
      </c>
      <c r="L6" s="40" t="s">
        <v>152</v>
      </c>
      <c r="M6" s="38" t="s">
        <v>167</v>
      </c>
      <c r="N6" s="39">
        <v>1</v>
      </c>
      <c r="O6" s="40" t="s">
        <v>152</v>
      </c>
      <c r="P6" s="38" t="s">
        <v>171</v>
      </c>
      <c r="Q6" s="39">
        <v>15</v>
      </c>
      <c r="R6" s="40" t="s">
        <v>152</v>
      </c>
      <c r="S6" s="347"/>
      <c r="T6" s="56" t="s">
        <v>142</v>
      </c>
      <c r="U6" s="87" t="str">
        <f>'三菜'!Z6</f>
        <v>2.3份</v>
      </c>
    </row>
    <row r="7" spans="2:21" s="48" customFormat="1" ht="27" customHeight="1">
      <c r="B7" s="68" t="s">
        <v>3</v>
      </c>
      <c r="C7" s="317"/>
      <c r="D7" s="38">
        <v>0</v>
      </c>
      <c r="E7" s="39">
        <v>0</v>
      </c>
      <c r="F7" s="40">
        <v>0</v>
      </c>
      <c r="G7" s="38" t="s">
        <v>154</v>
      </c>
      <c r="H7" s="39">
        <v>18</v>
      </c>
      <c r="I7" s="40" t="s">
        <v>152</v>
      </c>
      <c r="J7" s="38" t="s">
        <v>161</v>
      </c>
      <c r="K7" s="39">
        <v>9</v>
      </c>
      <c r="L7" s="40" t="s">
        <v>152</v>
      </c>
      <c r="M7" s="38">
        <v>0</v>
      </c>
      <c r="N7" s="39">
        <v>0</v>
      </c>
      <c r="O7" s="40">
        <v>0</v>
      </c>
      <c r="P7" s="38" t="s">
        <v>172</v>
      </c>
      <c r="Q7" s="39">
        <v>0.5</v>
      </c>
      <c r="R7" s="40" t="s">
        <v>152</v>
      </c>
      <c r="S7" s="347"/>
      <c r="T7" s="56" t="s">
        <v>28</v>
      </c>
      <c r="U7" s="87" t="str">
        <f>'三菜'!Z7</f>
        <v>1.2份</v>
      </c>
    </row>
    <row r="8" spans="2:21" s="48" customFormat="1" ht="27" customHeight="1">
      <c r="B8" s="329" t="s">
        <v>129</v>
      </c>
      <c r="C8" s="317"/>
      <c r="D8" s="38">
        <v>0</v>
      </c>
      <c r="E8" s="39">
        <v>0</v>
      </c>
      <c r="F8" s="40">
        <v>0</v>
      </c>
      <c r="G8" s="38" t="s">
        <v>155</v>
      </c>
      <c r="H8" s="39">
        <v>1</v>
      </c>
      <c r="I8" s="40" t="s">
        <v>156</v>
      </c>
      <c r="J8" s="38" t="s">
        <v>162</v>
      </c>
      <c r="K8" s="39">
        <v>1</v>
      </c>
      <c r="L8" s="40" t="s">
        <v>152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347"/>
      <c r="T8" s="56" t="s">
        <v>29</v>
      </c>
      <c r="U8" s="87" t="str">
        <f>'三菜'!Z8</f>
        <v>0.0份</v>
      </c>
    </row>
    <row r="9" spans="2:21" s="48" customFormat="1" ht="27" customHeight="1">
      <c r="B9" s="329"/>
      <c r="C9" s="318"/>
      <c r="D9" s="38">
        <v>0</v>
      </c>
      <c r="E9" s="39">
        <v>0</v>
      </c>
      <c r="F9" s="40">
        <v>0</v>
      </c>
      <c r="G9" s="38" t="s">
        <v>157</v>
      </c>
      <c r="H9" s="39">
        <v>1</v>
      </c>
      <c r="I9" s="40" t="s">
        <v>152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347"/>
      <c r="T9" s="57" t="s">
        <v>27</v>
      </c>
      <c r="U9" s="87" t="str">
        <f>'三菜'!Z9</f>
        <v>2.6份</v>
      </c>
    </row>
    <row r="10" spans="2:21" s="48" customFormat="1" ht="27" customHeight="1">
      <c r="B10" s="330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347"/>
      <c r="T10" s="92"/>
      <c r="U10" s="87"/>
    </row>
    <row r="11" spans="2:21" s="48" customFormat="1" ht="27" customHeight="1">
      <c r="B11" s="70" t="s">
        <v>33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347"/>
      <c r="T11" s="92" t="s">
        <v>30</v>
      </c>
      <c r="U11" s="87"/>
    </row>
    <row r="12" spans="2:21" s="48" customFormat="1" ht="27" customHeight="1">
      <c r="B12" s="25">
        <v>657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348"/>
      <c r="T12" s="93" t="str">
        <f>'三菜'!Y12</f>
        <v>527大卡</v>
      </c>
      <c r="U12" s="88"/>
    </row>
    <row r="13" spans="2:21" s="48" customFormat="1" ht="27" customHeight="1">
      <c r="B13" s="68">
        <v>2</v>
      </c>
      <c r="C13" s="316"/>
      <c r="D13" s="326" t="s">
        <v>173</v>
      </c>
      <c r="E13" s="327"/>
      <c r="F13" s="328"/>
      <c r="G13" s="326" t="s">
        <v>176</v>
      </c>
      <c r="H13" s="327"/>
      <c r="I13" s="328"/>
      <c r="J13" s="326" t="s">
        <v>178</v>
      </c>
      <c r="K13" s="327"/>
      <c r="L13" s="328"/>
      <c r="M13" s="326" t="s">
        <v>182</v>
      </c>
      <c r="N13" s="327"/>
      <c r="O13" s="328"/>
      <c r="P13" s="326" t="s">
        <v>185</v>
      </c>
      <c r="Q13" s="327"/>
      <c r="R13" s="328"/>
      <c r="S13" s="349" t="s">
        <v>83</v>
      </c>
      <c r="T13" s="55" t="s">
        <v>140</v>
      </c>
      <c r="U13" s="87" t="str">
        <f>'三菜'!Z13</f>
        <v>3.7份</v>
      </c>
    </row>
    <row r="14" spans="2:21" s="48" customFormat="1" ht="27" customHeight="1">
      <c r="B14" s="68" t="s">
        <v>2</v>
      </c>
      <c r="C14" s="317"/>
      <c r="D14" s="35" t="s">
        <v>174</v>
      </c>
      <c r="E14" s="36">
        <v>10</v>
      </c>
      <c r="F14" s="37" t="s">
        <v>152</v>
      </c>
      <c r="G14" s="35" t="s">
        <v>177</v>
      </c>
      <c r="H14" s="36">
        <v>90</v>
      </c>
      <c r="I14" s="37" t="s">
        <v>152</v>
      </c>
      <c r="J14" s="35" t="s">
        <v>179</v>
      </c>
      <c r="K14" s="36">
        <v>86</v>
      </c>
      <c r="L14" s="37" t="s">
        <v>180</v>
      </c>
      <c r="M14" s="35" t="s">
        <v>183</v>
      </c>
      <c r="N14" s="36">
        <v>85</v>
      </c>
      <c r="O14" s="37" t="s">
        <v>152</v>
      </c>
      <c r="P14" s="35" t="s">
        <v>186</v>
      </c>
      <c r="Q14" s="36">
        <v>35</v>
      </c>
      <c r="R14" s="37" t="s">
        <v>152</v>
      </c>
      <c r="S14" s="346"/>
      <c r="T14" s="56" t="s">
        <v>141</v>
      </c>
      <c r="U14" s="87" t="str">
        <f>'三菜'!Z14</f>
        <v>0.0份</v>
      </c>
    </row>
    <row r="15" spans="2:21" s="48" customFormat="1" ht="27" customHeight="1">
      <c r="B15" s="68">
        <v>19</v>
      </c>
      <c r="C15" s="317"/>
      <c r="D15" s="38">
        <v>0</v>
      </c>
      <c r="E15" s="39">
        <v>0</v>
      </c>
      <c r="F15" s="40">
        <v>0</v>
      </c>
      <c r="G15" s="38" t="s">
        <v>157</v>
      </c>
      <c r="H15" s="39">
        <v>9</v>
      </c>
      <c r="I15" s="40" t="s">
        <v>152</v>
      </c>
      <c r="J15" s="38" t="s">
        <v>181</v>
      </c>
      <c r="K15" s="39">
        <v>82</v>
      </c>
      <c r="L15" s="40" t="s">
        <v>152</v>
      </c>
      <c r="M15" s="38" t="s">
        <v>184</v>
      </c>
      <c r="N15" s="39"/>
      <c r="O15" s="40" t="s">
        <v>152</v>
      </c>
      <c r="P15" s="38" t="s">
        <v>187</v>
      </c>
      <c r="Q15" s="39">
        <v>10</v>
      </c>
      <c r="R15" s="40" t="s">
        <v>152</v>
      </c>
      <c r="S15" s="346"/>
      <c r="T15" s="56" t="s">
        <v>142</v>
      </c>
      <c r="U15" s="87" t="str">
        <f>'三菜'!Z15</f>
        <v>2.6份</v>
      </c>
    </row>
    <row r="16" spans="2:21" s="48" customFormat="1" ht="27" customHeight="1">
      <c r="B16" s="68" t="s">
        <v>3</v>
      </c>
      <c r="C16" s="317"/>
      <c r="D16" s="38">
        <v>0</v>
      </c>
      <c r="E16" s="39">
        <v>0</v>
      </c>
      <c r="F16" s="40">
        <v>0</v>
      </c>
      <c r="G16" s="38" t="s">
        <v>167</v>
      </c>
      <c r="H16" s="39">
        <v>1</v>
      </c>
      <c r="I16" s="40" t="s">
        <v>152</v>
      </c>
      <c r="J16" s="38" t="s">
        <v>157</v>
      </c>
      <c r="K16" s="39">
        <v>6</v>
      </c>
      <c r="L16" s="40" t="s">
        <v>152</v>
      </c>
      <c r="M16" s="38">
        <v>0</v>
      </c>
      <c r="N16" s="39">
        <v>0</v>
      </c>
      <c r="O16" s="40">
        <v>0</v>
      </c>
      <c r="P16" s="38" t="s">
        <v>157</v>
      </c>
      <c r="Q16" s="39">
        <v>1</v>
      </c>
      <c r="R16" s="40" t="s">
        <v>152</v>
      </c>
      <c r="S16" s="346"/>
      <c r="T16" s="56" t="s">
        <v>28</v>
      </c>
      <c r="U16" s="87" t="str">
        <f>'三菜'!Z16</f>
        <v>2.0份</v>
      </c>
    </row>
    <row r="17" spans="2:21" s="48" customFormat="1" ht="27" customHeight="1">
      <c r="B17" s="329" t="s">
        <v>130</v>
      </c>
      <c r="C17" s="317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162</v>
      </c>
      <c r="K17" s="39">
        <v>3</v>
      </c>
      <c r="L17" s="40" t="s">
        <v>152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346"/>
      <c r="T17" s="56" t="s">
        <v>29</v>
      </c>
      <c r="U17" s="87" t="str">
        <f>'三菜'!Z17</f>
        <v>0.9份</v>
      </c>
    </row>
    <row r="18" spans="2:21" s="48" customFormat="1" ht="27" customHeight="1">
      <c r="B18" s="329"/>
      <c r="C18" s="318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346"/>
      <c r="T18" s="57" t="s">
        <v>27</v>
      </c>
      <c r="U18" s="87" t="str">
        <f>'三菜'!Z18</f>
        <v>2.8份</v>
      </c>
    </row>
    <row r="19" spans="2:21" s="48" customFormat="1" ht="27" customHeight="1">
      <c r="B19" s="330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346"/>
      <c r="T19" s="92"/>
      <c r="U19" s="87"/>
    </row>
    <row r="20" spans="2:21" s="48" customFormat="1" ht="27" customHeight="1">
      <c r="B20" s="70" t="s">
        <v>33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346"/>
      <c r="T20" s="92" t="s">
        <v>30</v>
      </c>
      <c r="U20" s="87"/>
    </row>
    <row r="21" spans="2:21" s="48" customFormat="1" ht="27" customHeight="1">
      <c r="B21" s="25">
        <v>659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350"/>
      <c r="T21" s="93" t="str">
        <f>'三菜'!Y21</f>
        <v>617大卡</v>
      </c>
      <c r="U21" s="88"/>
    </row>
    <row r="22" spans="2:21" s="48" customFormat="1" ht="27" customHeight="1">
      <c r="B22" s="68">
        <v>2</v>
      </c>
      <c r="C22" s="316"/>
      <c r="D22" s="331" t="s">
        <v>146</v>
      </c>
      <c r="E22" s="332"/>
      <c r="F22" s="333"/>
      <c r="G22" s="331" t="s">
        <v>189</v>
      </c>
      <c r="H22" s="332"/>
      <c r="I22" s="333"/>
      <c r="J22" s="331" t="s">
        <v>191</v>
      </c>
      <c r="K22" s="332"/>
      <c r="L22" s="333"/>
      <c r="M22" s="331" t="s">
        <v>195</v>
      </c>
      <c r="N22" s="332"/>
      <c r="O22" s="333"/>
      <c r="P22" s="331" t="s">
        <v>197</v>
      </c>
      <c r="Q22" s="332"/>
      <c r="R22" s="333"/>
      <c r="S22" s="349">
        <v>0</v>
      </c>
      <c r="T22" s="55" t="s">
        <v>140</v>
      </c>
      <c r="U22" s="87" t="str">
        <f>'三菜'!Z22</f>
        <v>3.3份</v>
      </c>
    </row>
    <row r="23" spans="2:21" s="48" customFormat="1" ht="27" customHeight="1">
      <c r="B23" s="68" t="s">
        <v>2</v>
      </c>
      <c r="C23" s="317"/>
      <c r="D23" s="35">
        <v>0</v>
      </c>
      <c r="E23" s="36">
        <v>0</v>
      </c>
      <c r="F23" s="37">
        <v>0</v>
      </c>
      <c r="G23" s="35" t="s">
        <v>190</v>
      </c>
      <c r="H23" s="36">
        <v>665</v>
      </c>
      <c r="I23" s="37" t="s">
        <v>112</v>
      </c>
      <c r="J23" s="35" t="s">
        <v>192</v>
      </c>
      <c r="K23" s="36">
        <v>100</v>
      </c>
      <c r="L23" s="37" t="s">
        <v>152</v>
      </c>
      <c r="M23" s="35" t="s">
        <v>196</v>
      </c>
      <c r="N23" s="36">
        <v>87</v>
      </c>
      <c r="O23" s="37" t="s">
        <v>152</v>
      </c>
      <c r="P23" s="35" t="s">
        <v>198</v>
      </c>
      <c r="Q23" s="36">
        <v>10</v>
      </c>
      <c r="R23" s="37" t="s">
        <v>152</v>
      </c>
      <c r="S23" s="346"/>
      <c r="T23" s="56" t="s">
        <v>141</v>
      </c>
      <c r="U23" s="87" t="str">
        <f>'三菜'!Z23</f>
        <v>0.0份</v>
      </c>
    </row>
    <row r="24" spans="2:21" s="48" customFormat="1" ht="27" customHeight="1">
      <c r="B24" s="68">
        <v>20</v>
      </c>
      <c r="C24" s="317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193</v>
      </c>
      <c r="K24" s="39">
        <v>15</v>
      </c>
      <c r="L24" s="40" t="s">
        <v>152</v>
      </c>
      <c r="M24" s="38" t="s">
        <v>167</v>
      </c>
      <c r="N24" s="39">
        <v>3</v>
      </c>
      <c r="O24" s="40" t="s">
        <v>152</v>
      </c>
      <c r="P24" s="38" t="s">
        <v>199</v>
      </c>
      <c r="Q24" s="39">
        <v>6</v>
      </c>
      <c r="R24" s="40" t="s">
        <v>200</v>
      </c>
      <c r="S24" s="346"/>
      <c r="T24" s="56" t="s">
        <v>142</v>
      </c>
      <c r="U24" s="87" t="str">
        <f>'三菜'!Z24</f>
        <v>2.0份</v>
      </c>
    </row>
    <row r="25" spans="2:21" s="48" customFormat="1" ht="27" customHeight="1">
      <c r="B25" s="68" t="s">
        <v>3</v>
      </c>
      <c r="C25" s="317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194</v>
      </c>
      <c r="K25" s="39">
        <v>4</v>
      </c>
      <c r="L25" s="40" t="s">
        <v>152</v>
      </c>
      <c r="M25" s="38">
        <v>0</v>
      </c>
      <c r="N25" s="39">
        <v>0</v>
      </c>
      <c r="O25" s="40">
        <v>0</v>
      </c>
      <c r="P25" s="38" t="s">
        <v>157</v>
      </c>
      <c r="Q25" s="39">
        <v>2</v>
      </c>
      <c r="R25" s="40" t="s">
        <v>152</v>
      </c>
      <c r="S25" s="346"/>
      <c r="T25" s="56" t="s">
        <v>28</v>
      </c>
      <c r="U25" s="87" t="str">
        <f>'三菜'!Z25</f>
        <v>1.6份</v>
      </c>
    </row>
    <row r="26" spans="2:21" s="48" customFormat="1" ht="27" customHeight="1">
      <c r="B26" s="329" t="s">
        <v>131</v>
      </c>
      <c r="C26" s="317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162</v>
      </c>
      <c r="K26" s="39">
        <v>2</v>
      </c>
      <c r="L26" s="40" t="s">
        <v>152</v>
      </c>
      <c r="M26" s="38">
        <v>0</v>
      </c>
      <c r="N26" s="39">
        <v>0</v>
      </c>
      <c r="O26" s="40">
        <v>0</v>
      </c>
      <c r="P26" s="38" t="s">
        <v>201</v>
      </c>
      <c r="Q26" s="39">
        <v>1</v>
      </c>
      <c r="R26" s="40" t="s">
        <v>152</v>
      </c>
      <c r="S26" s="346"/>
      <c r="T26" s="56" t="s">
        <v>29</v>
      </c>
      <c r="U26" s="87" t="str">
        <f>'三菜'!Z26</f>
        <v>0.0份</v>
      </c>
    </row>
    <row r="27" spans="2:21" s="48" customFormat="1" ht="27" customHeight="1">
      <c r="B27" s="329"/>
      <c r="C27" s="318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346"/>
      <c r="T27" s="57" t="s">
        <v>27</v>
      </c>
      <c r="U27" s="87" t="str">
        <f>'三菜'!Z27</f>
        <v>2.6份</v>
      </c>
    </row>
    <row r="28" spans="2:21" s="48" customFormat="1" ht="27" customHeight="1">
      <c r="B28" s="330"/>
      <c r="C28" s="69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346"/>
      <c r="T28" s="92"/>
      <c r="U28" s="87"/>
    </row>
    <row r="29" spans="2:21" s="48" customFormat="1" ht="27" customHeight="1">
      <c r="B29" s="70" t="s">
        <v>33</v>
      </c>
      <c r="C29" s="71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346"/>
      <c r="T29" s="92" t="s">
        <v>30</v>
      </c>
      <c r="U29" s="87"/>
    </row>
    <row r="30" spans="2:21" s="48" customFormat="1" ht="27" customHeight="1">
      <c r="B30" s="25">
        <v>658</v>
      </c>
      <c r="C30" s="72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350"/>
      <c r="T30" s="93" t="str">
        <f>'三菜'!Y30</f>
        <v>591大卡</v>
      </c>
      <c r="U30" s="88"/>
    </row>
    <row r="31" spans="2:21" s="48" customFormat="1" ht="27" customHeight="1">
      <c r="B31" s="68">
        <v>2</v>
      </c>
      <c r="C31" s="316"/>
      <c r="D31" s="331" t="s">
        <v>202</v>
      </c>
      <c r="E31" s="332"/>
      <c r="F31" s="333"/>
      <c r="G31" s="331" t="s">
        <v>204</v>
      </c>
      <c r="H31" s="332"/>
      <c r="I31" s="333"/>
      <c r="J31" s="331" t="s">
        <v>209</v>
      </c>
      <c r="K31" s="332"/>
      <c r="L31" s="333"/>
      <c r="M31" s="331" t="s">
        <v>211</v>
      </c>
      <c r="N31" s="332"/>
      <c r="O31" s="333"/>
      <c r="P31" s="331" t="s">
        <v>214</v>
      </c>
      <c r="Q31" s="332"/>
      <c r="R31" s="333"/>
      <c r="S31" s="349" t="s">
        <v>219</v>
      </c>
      <c r="T31" s="55" t="s">
        <v>140</v>
      </c>
      <c r="U31" s="87" t="str">
        <f>'三菜'!Z31</f>
        <v>3.6份</v>
      </c>
    </row>
    <row r="32" spans="2:21" s="49" customFormat="1" ht="27" customHeight="1">
      <c r="B32" s="68" t="s">
        <v>2</v>
      </c>
      <c r="C32" s="317"/>
      <c r="D32" s="35" t="s">
        <v>203</v>
      </c>
      <c r="E32" s="36">
        <v>10</v>
      </c>
      <c r="F32" s="37" t="s">
        <v>152</v>
      </c>
      <c r="G32" s="35" t="s">
        <v>171</v>
      </c>
      <c r="H32" s="36">
        <v>83</v>
      </c>
      <c r="I32" s="37" t="s">
        <v>152</v>
      </c>
      <c r="J32" s="35" t="s">
        <v>199</v>
      </c>
      <c r="K32" s="36">
        <v>13</v>
      </c>
      <c r="L32" s="37" t="s">
        <v>200</v>
      </c>
      <c r="M32" s="35" t="s">
        <v>212</v>
      </c>
      <c r="N32" s="36">
        <v>82</v>
      </c>
      <c r="O32" s="37" t="s">
        <v>152</v>
      </c>
      <c r="P32" s="35" t="s">
        <v>215</v>
      </c>
      <c r="Q32" s="36">
        <v>20</v>
      </c>
      <c r="R32" s="37" t="s">
        <v>152</v>
      </c>
      <c r="S32" s="346"/>
      <c r="T32" s="56" t="s">
        <v>141</v>
      </c>
      <c r="U32" s="87" t="str">
        <f>'三菜'!Z32</f>
        <v>0.8份</v>
      </c>
    </row>
    <row r="33" spans="2:21" s="49" customFormat="1" ht="27" customHeight="1">
      <c r="B33" s="68">
        <v>21</v>
      </c>
      <c r="C33" s="317"/>
      <c r="D33" s="38">
        <v>0</v>
      </c>
      <c r="E33" s="39">
        <v>0</v>
      </c>
      <c r="F33" s="40">
        <v>0</v>
      </c>
      <c r="G33" s="38" t="s">
        <v>206</v>
      </c>
      <c r="H33" s="39">
        <v>27</v>
      </c>
      <c r="I33" s="40" t="s">
        <v>152</v>
      </c>
      <c r="J33" s="38" t="s">
        <v>161</v>
      </c>
      <c r="K33" s="39">
        <v>6</v>
      </c>
      <c r="L33" s="40" t="s">
        <v>152</v>
      </c>
      <c r="M33" s="38" t="s">
        <v>162</v>
      </c>
      <c r="N33" s="39"/>
      <c r="O33" s="40" t="s">
        <v>152</v>
      </c>
      <c r="P33" s="38" t="s">
        <v>216</v>
      </c>
      <c r="Q33" s="39">
        <v>20</v>
      </c>
      <c r="R33" s="40" t="s">
        <v>152</v>
      </c>
      <c r="S33" s="346"/>
      <c r="T33" s="56" t="s">
        <v>142</v>
      </c>
      <c r="U33" s="87" t="str">
        <f>'三菜'!Z33</f>
        <v>1.4份</v>
      </c>
    </row>
    <row r="34" spans="2:21" s="49" customFormat="1" ht="27" customHeight="1">
      <c r="B34" s="68" t="s">
        <v>3</v>
      </c>
      <c r="C34" s="317"/>
      <c r="D34" s="38">
        <v>0</v>
      </c>
      <c r="E34" s="39">
        <v>0</v>
      </c>
      <c r="F34" s="40">
        <v>0</v>
      </c>
      <c r="G34" s="38" t="s">
        <v>207</v>
      </c>
      <c r="H34" s="39">
        <v>6</v>
      </c>
      <c r="I34" s="40" t="s">
        <v>156</v>
      </c>
      <c r="J34" s="38" t="s">
        <v>157</v>
      </c>
      <c r="K34" s="39">
        <v>2</v>
      </c>
      <c r="L34" s="40" t="s">
        <v>152</v>
      </c>
      <c r="M34" s="38" t="s">
        <v>167</v>
      </c>
      <c r="N34" s="39"/>
      <c r="O34" s="40" t="s">
        <v>152</v>
      </c>
      <c r="P34" s="38" t="s">
        <v>217</v>
      </c>
      <c r="Q34" s="39">
        <v>1</v>
      </c>
      <c r="R34" s="40" t="s">
        <v>152</v>
      </c>
      <c r="S34" s="346"/>
      <c r="T34" s="56" t="s">
        <v>28</v>
      </c>
      <c r="U34" s="87" t="str">
        <f>'三菜'!Z34</f>
        <v>1.0份</v>
      </c>
    </row>
    <row r="35" spans="2:21" s="49" customFormat="1" ht="27" customHeight="1">
      <c r="B35" s="329" t="s">
        <v>132</v>
      </c>
      <c r="C35" s="317"/>
      <c r="D35" s="38">
        <v>0</v>
      </c>
      <c r="E35" s="39">
        <v>0</v>
      </c>
      <c r="F35" s="40">
        <v>0</v>
      </c>
      <c r="G35" s="38" t="s">
        <v>208</v>
      </c>
      <c r="H35" s="39">
        <v>2</v>
      </c>
      <c r="I35" s="40" t="s">
        <v>156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346"/>
      <c r="T35" s="56" t="s">
        <v>29</v>
      </c>
      <c r="U35" s="87" t="str">
        <f>'三菜'!Z35</f>
        <v>0.0份</v>
      </c>
    </row>
    <row r="36" spans="2:21" s="49" customFormat="1" ht="27" customHeight="1">
      <c r="B36" s="329"/>
      <c r="C36" s="318"/>
      <c r="D36" s="38">
        <v>0</v>
      </c>
      <c r="E36" s="39">
        <v>0</v>
      </c>
      <c r="F36" s="40">
        <v>0</v>
      </c>
      <c r="G36" s="38" t="s">
        <v>167</v>
      </c>
      <c r="H36" s="39">
        <v>2</v>
      </c>
      <c r="I36" s="40" t="s">
        <v>152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346"/>
      <c r="T36" s="57" t="s">
        <v>27</v>
      </c>
      <c r="U36" s="87" t="str">
        <f>'三菜'!Z36</f>
        <v>2.8份</v>
      </c>
    </row>
    <row r="37" spans="2:21" s="49" customFormat="1" ht="27" customHeight="1">
      <c r="B37" s="330"/>
      <c r="C37" s="69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346"/>
      <c r="T37" s="92"/>
      <c r="U37" s="87"/>
    </row>
    <row r="38" spans="2:21" s="49" customFormat="1" ht="27" customHeight="1">
      <c r="B38" s="70" t="s">
        <v>33</v>
      </c>
      <c r="C38" s="71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346"/>
      <c r="T38" s="92" t="s">
        <v>30</v>
      </c>
      <c r="U38" s="87"/>
    </row>
    <row r="39" spans="2:21" s="49" customFormat="1" ht="27" customHeight="1">
      <c r="B39" s="25">
        <v>657</v>
      </c>
      <c r="C39" s="72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350"/>
      <c r="T39" s="93" t="str">
        <f>'三菜'!Y39</f>
        <v>607大卡</v>
      </c>
      <c r="U39" s="88"/>
    </row>
    <row r="40" spans="2:21" s="49" customFormat="1" ht="27" customHeight="1">
      <c r="B40" s="73">
        <v>2</v>
      </c>
      <c r="C40" s="316"/>
      <c r="D40" s="331" t="s">
        <v>146</v>
      </c>
      <c r="E40" s="332"/>
      <c r="F40" s="333"/>
      <c r="G40" s="331" t="s">
        <v>220</v>
      </c>
      <c r="H40" s="332"/>
      <c r="I40" s="333"/>
      <c r="J40" s="331" t="s">
        <v>223</v>
      </c>
      <c r="K40" s="332"/>
      <c r="L40" s="333"/>
      <c r="M40" s="331" t="s">
        <v>225</v>
      </c>
      <c r="N40" s="332"/>
      <c r="O40" s="333"/>
      <c r="P40" s="331" t="s">
        <v>228</v>
      </c>
      <c r="Q40" s="332"/>
      <c r="R40" s="333"/>
      <c r="S40" s="349">
        <v>0</v>
      </c>
      <c r="T40" s="55" t="s">
        <v>140</v>
      </c>
      <c r="U40" s="87" t="str">
        <f>'三菜'!Z40</f>
        <v>4.1份</v>
      </c>
    </row>
    <row r="41" spans="2:21" s="49" customFormat="1" ht="27" customHeight="1">
      <c r="B41" s="68" t="s">
        <v>2</v>
      </c>
      <c r="C41" s="317"/>
      <c r="D41" s="35">
        <v>0</v>
      </c>
      <c r="E41" s="36">
        <v>0</v>
      </c>
      <c r="F41" s="37">
        <v>0</v>
      </c>
      <c r="G41" s="35" t="s">
        <v>221</v>
      </c>
      <c r="H41" s="36">
        <v>120</v>
      </c>
      <c r="I41" s="37" t="s">
        <v>152</v>
      </c>
      <c r="J41" s="35" t="s">
        <v>187</v>
      </c>
      <c r="K41" s="36">
        <v>73</v>
      </c>
      <c r="L41" s="37" t="s">
        <v>152</v>
      </c>
      <c r="M41" s="35" t="s">
        <v>226</v>
      </c>
      <c r="N41" s="36">
        <v>68</v>
      </c>
      <c r="O41" s="37" t="s">
        <v>152</v>
      </c>
      <c r="P41" s="35" t="s">
        <v>208</v>
      </c>
      <c r="Q41" s="36">
        <v>15</v>
      </c>
      <c r="R41" s="37" t="s">
        <v>156</v>
      </c>
      <c r="S41" s="346"/>
      <c r="T41" s="56" t="s">
        <v>141</v>
      </c>
      <c r="U41" s="87" t="str">
        <f>'三菜'!Z41</f>
        <v>0.0份</v>
      </c>
    </row>
    <row r="42" spans="2:21" s="49" customFormat="1" ht="27" customHeight="1">
      <c r="B42" s="68">
        <v>22</v>
      </c>
      <c r="C42" s="317"/>
      <c r="D42" s="38">
        <v>0</v>
      </c>
      <c r="E42" s="39">
        <v>0</v>
      </c>
      <c r="F42" s="40">
        <v>0</v>
      </c>
      <c r="G42" s="38" t="s">
        <v>222</v>
      </c>
      <c r="H42" s="39">
        <v>2</v>
      </c>
      <c r="I42" s="40" t="s">
        <v>152</v>
      </c>
      <c r="J42" s="38" t="s">
        <v>224</v>
      </c>
      <c r="K42" s="39">
        <v>24</v>
      </c>
      <c r="L42" s="40" t="s">
        <v>156</v>
      </c>
      <c r="M42" s="38" t="s">
        <v>217</v>
      </c>
      <c r="N42" s="39">
        <v>3</v>
      </c>
      <c r="O42" s="40" t="s">
        <v>152</v>
      </c>
      <c r="P42" s="38" t="s">
        <v>229</v>
      </c>
      <c r="Q42" s="39">
        <v>10</v>
      </c>
      <c r="R42" s="40" t="s">
        <v>152</v>
      </c>
      <c r="S42" s="346"/>
      <c r="T42" s="56" t="s">
        <v>142</v>
      </c>
      <c r="U42" s="87" t="str">
        <f>'三菜'!Z42</f>
        <v>3.9份</v>
      </c>
    </row>
    <row r="43" spans="2:21" s="49" customFormat="1" ht="27" customHeight="1">
      <c r="B43" s="68" t="s">
        <v>3</v>
      </c>
      <c r="C43" s="317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 t="s">
        <v>157</v>
      </c>
      <c r="K43" s="39">
        <v>4</v>
      </c>
      <c r="L43" s="40" t="s">
        <v>152</v>
      </c>
      <c r="M43" s="38" t="s">
        <v>162</v>
      </c>
      <c r="N43" s="39">
        <v>2</v>
      </c>
      <c r="O43" s="40" t="s">
        <v>152</v>
      </c>
      <c r="P43" s="38" t="s">
        <v>230</v>
      </c>
      <c r="Q43" s="39">
        <v>7</v>
      </c>
      <c r="R43" s="40" t="s">
        <v>152</v>
      </c>
      <c r="S43" s="346"/>
      <c r="T43" s="56" t="s">
        <v>28</v>
      </c>
      <c r="U43" s="87" t="str">
        <f>'三菜'!Z43</f>
        <v>0.7份</v>
      </c>
    </row>
    <row r="44" spans="2:21" s="49" customFormat="1" ht="27" customHeight="1">
      <c r="B44" s="329" t="s">
        <v>133</v>
      </c>
      <c r="C44" s="317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 t="s">
        <v>167</v>
      </c>
      <c r="N44" s="39">
        <v>1</v>
      </c>
      <c r="O44" s="40" t="s">
        <v>152</v>
      </c>
      <c r="P44" s="38">
        <v>0</v>
      </c>
      <c r="Q44" s="39">
        <v>0</v>
      </c>
      <c r="R44" s="40">
        <v>0</v>
      </c>
      <c r="S44" s="346"/>
      <c r="T44" s="56" t="s">
        <v>29</v>
      </c>
      <c r="U44" s="87" t="str">
        <f>'三菜'!Z44</f>
        <v>0.0份</v>
      </c>
    </row>
    <row r="45" spans="2:21" s="49" customFormat="1" ht="27" customHeight="1">
      <c r="B45" s="329"/>
      <c r="C45" s="318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346"/>
      <c r="T45" s="57" t="s">
        <v>27</v>
      </c>
      <c r="U45" s="87" t="str">
        <f>'三菜'!Z45</f>
        <v>2.6份</v>
      </c>
    </row>
    <row r="46" spans="2:21" s="49" customFormat="1" ht="27" customHeight="1">
      <c r="B46" s="330"/>
      <c r="C46" s="69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346"/>
      <c r="T46" s="92"/>
      <c r="U46" s="87"/>
    </row>
    <row r="47" spans="2:26" s="49" customFormat="1" ht="27" customHeight="1">
      <c r="B47" s="70" t="s">
        <v>33</v>
      </c>
      <c r="C47" s="71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346"/>
      <c r="T47" s="92" t="s">
        <v>30</v>
      </c>
      <c r="U47" s="87"/>
      <c r="V47" s="16"/>
      <c r="W47" s="16"/>
      <c r="X47" s="16"/>
      <c r="Y47" s="16"/>
      <c r="Z47" s="16"/>
    </row>
    <row r="48" spans="2:26" s="49" customFormat="1" ht="27" customHeight="1">
      <c r="B48" s="99">
        <v>635</v>
      </c>
      <c r="C48" s="102"/>
      <c r="D48" s="38">
        <v>0</v>
      </c>
      <c r="E48" s="39">
        <v>0</v>
      </c>
      <c r="F48" s="40">
        <v>0</v>
      </c>
      <c r="G48" s="38">
        <v>0</v>
      </c>
      <c r="H48" s="39">
        <v>0</v>
      </c>
      <c r="I48" s="40">
        <v>0</v>
      </c>
      <c r="J48" s="38">
        <v>0</v>
      </c>
      <c r="K48" s="39">
        <v>0</v>
      </c>
      <c r="L48" s="40">
        <v>0</v>
      </c>
      <c r="M48" s="38">
        <v>0</v>
      </c>
      <c r="N48" s="39">
        <v>0</v>
      </c>
      <c r="O48" s="40">
        <v>0</v>
      </c>
      <c r="P48" s="38">
        <v>0</v>
      </c>
      <c r="Q48" s="39">
        <v>0</v>
      </c>
      <c r="R48" s="40">
        <v>0</v>
      </c>
      <c r="S48" s="346"/>
      <c r="T48" s="103" t="str">
        <f>'三菜'!Y48</f>
        <v>644大卡</v>
      </c>
      <c r="U48" s="87"/>
      <c r="V48" s="30"/>
      <c r="W48" s="30"/>
      <c r="X48" s="30"/>
      <c r="Y48" s="30"/>
      <c r="Z48" s="30"/>
    </row>
    <row r="49" spans="2:21" s="49" customFormat="1" ht="27" customHeight="1">
      <c r="B49" s="73">
        <v>2</v>
      </c>
      <c r="C49" s="316"/>
      <c r="D49" s="331" t="s">
        <v>146</v>
      </c>
      <c r="E49" s="332"/>
      <c r="F49" s="333"/>
      <c r="G49" s="331" t="s">
        <v>292</v>
      </c>
      <c r="H49" s="332"/>
      <c r="I49" s="333"/>
      <c r="J49" s="331" t="s">
        <v>233</v>
      </c>
      <c r="K49" s="332"/>
      <c r="L49" s="333"/>
      <c r="M49" s="331" t="s">
        <v>238</v>
      </c>
      <c r="N49" s="332"/>
      <c r="O49" s="333"/>
      <c r="P49" s="331" t="s">
        <v>240</v>
      </c>
      <c r="Q49" s="332"/>
      <c r="R49" s="333"/>
      <c r="S49" s="349">
        <v>0</v>
      </c>
      <c r="T49" s="55" t="s">
        <v>140</v>
      </c>
      <c r="U49" s="98" t="str">
        <f>'三菜'!Z49</f>
        <v>3.3份</v>
      </c>
    </row>
    <row r="50" spans="2:21" s="49" customFormat="1" ht="27" customHeight="1">
      <c r="B50" s="68" t="s">
        <v>2</v>
      </c>
      <c r="C50" s="317"/>
      <c r="D50" s="35">
        <v>0</v>
      </c>
      <c r="E50" s="36">
        <v>0</v>
      </c>
      <c r="F50" s="37">
        <v>0</v>
      </c>
      <c r="G50" s="35" t="s">
        <v>151</v>
      </c>
      <c r="H50" s="36">
        <v>111</v>
      </c>
      <c r="I50" s="37" t="s">
        <v>152</v>
      </c>
      <c r="J50" s="35" t="s">
        <v>234</v>
      </c>
      <c r="K50" s="36">
        <v>57</v>
      </c>
      <c r="L50" s="37" t="s">
        <v>152</v>
      </c>
      <c r="M50" s="35" t="s">
        <v>159</v>
      </c>
      <c r="N50" s="36">
        <v>88</v>
      </c>
      <c r="O50" s="37" t="s">
        <v>152</v>
      </c>
      <c r="P50" s="35" t="s">
        <v>187</v>
      </c>
      <c r="Q50" s="36">
        <v>15</v>
      </c>
      <c r="R50" s="37" t="s">
        <v>152</v>
      </c>
      <c r="S50" s="346"/>
      <c r="T50" s="56" t="s">
        <v>141</v>
      </c>
      <c r="U50" s="87" t="str">
        <f>'三菜'!Z50</f>
        <v>0.0份</v>
      </c>
    </row>
    <row r="51" spans="2:21" s="49" customFormat="1" ht="27" customHeight="1">
      <c r="B51" s="68">
        <v>23</v>
      </c>
      <c r="C51" s="317"/>
      <c r="D51" s="38">
        <v>0</v>
      </c>
      <c r="E51" s="39">
        <v>0</v>
      </c>
      <c r="F51" s="40">
        <v>0</v>
      </c>
      <c r="G51" s="38" t="s">
        <v>232</v>
      </c>
      <c r="H51" s="39">
        <v>3</v>
      </c>
      <c r="I51" s="40" t="s">
        <v>152</v>
      </c>
      <c r="J51" s="38" t="s">
        <v>235</v>
      </c>
      <c r="K51" s="39">
        <v>5</v>
      </c>
      <c r="L51" s="40" t="s">
        <v>152</v>
      </c>
      <c r="M51" s="38" t="s">
        <v>162</v>
      </c>
      <c r="N51" s="39"/>
      <c r="O51" s="40" t="s">
        <v>152</v>
      </c>
      <c r="P51" s="38" t="s">
        <v>157</v>
      </c>
      <c r="Q51" s="39">
        <v>2</v>
      </c>
      <c r="R51" s="40" t="s">
        <v>152</v>
      </c>
      <c r="S51" s="346"/>
      <c r="T51" s="56" t="s">
        <v>142</v>
      </c>
      <c r="U51" s="87" t="str">
        <f>'三菜'!Z51</f>
        <v>3.2份</v>
      </c>
    </row>
    <row r="52" spans="2:21" s="49" customFormat="1" ht="27" customHeight="1">
      <c r="B52" s="68" t="s">
        <v>3</v>
      </c>
      <c r="C52" s="317"/>
      <c r="D52" s="38">
        <v>0</v>
      </c>
      <c r="E52" s="39">
        <v>0</v>
      </c>
      <c r="F52" s="40">
        <v>0</v>
      </c>
      <c r="G52" s="38" t="s">
        <v>222</v>
      </c>
      <c r="H52" s="39">
        <v>2</v>
      </c>
      <c r="I52" s="40" t="s">
        <v>152</v>
      </c>
      <c r="J52" s="38" t="s">
        <v>157</v>
      </c>
      <c r="K52" s="39">
        <v>5</v>
      </c>
      <c r="L52" s="40" t="s">
        <v>152</v>
      </c>
      <c r="M52" s="38" t="s">
        <v>167</v>
      </c>
      <c r="N52" s="39">
        <v>1</v>
      </c>
      <c r="O52" s="40" t="s">
        <v>152</v>
      </c>
      <c r="P52" s="38" t="s">
        <v>241</v>
      </c>
      <c r="Q52" s="39">
        <v>1</v>
      </c>
      <c r="R52" s="40" t="s">
        <v>152</v>
      </c>
      <c r="S52" s="346"/>
      <c r="T52" s="56" t="s">
        <v>28</v>
      </c>
      <c r="U52" s="87" t="str">
        <f>'三菜'!Z52</f>
        <v>1.5份</v>
      </c>
    </row>
    <row r="53" spans="2:21" s="49" customFormat="1" ht="27" customHeight="1">
      <c r="B53" s="329" t="s">
        <v>295</v>
      </c>
      <c r="C53" s="317"/>
      <c r="D53" s="38">
        <v>0</v>
      </c>
      <c r="E53" s="39">
        <v>0</v>
      </c>
      <c r="F53" s="40">
        <v>0</v>
      </c>
      <c r="G53" s="38" t="s">
        <v>297</v>
      </c>
      <c r="H53" s="39">
        <v>1</v>
      </c>
      <c r="I53" s="40" t="s">
        <v>298</v>
      </c>
      <c r="J53" s="38" t="s">
        <v>184</v>
      </c>
      <c r="K53" s="39">
        <v>2</v>
      </c>
      <c r="L53" s="40" t="s">
        <v>152</v>
      </c>
      <c r="M53" s="38">
        <v>0</v>
      </c>
      <c r="N53" s="39">
        <v>0</v>
      </c>
      <c r="O53" s="40">
        <v>0</v>
      </c>
      <c r="P53" s="38">
        <v>0</v>
      </c>
      <c r="Q53" s="39">
        <v>0</v>
      </c>
      <c r="R53" s="40">
        <v>0</v>
      </c>
      <c r="S53" s="346"/>
      <c r="T53" s="56" t="s">
        <v>29</v>
      </c>
      <c r="U53" s="87" t="str">
        <f>'三菜'!Z53</f>
        <v>0.0份</v>
      </c>
    </row>
    <row r="54" spans="2:21" s="49" customFormat="1" ht="27" customHeight="1">
      <c r="B54" s="329"/>
      <c r="C54" s="318"/>
      <c r="D54" s="38">
        <v>0</v>
      </c>
      <c r="E54" s="39">
        <v>0</v>
      </c>
      <c r="F54" s="40">
        <v>0</v>
      </c>
      <c r="G54" s="38">
        <v>0</v>
      </c>
      <c r="H54" s="39">
        <v>0</v>
      </c>
      <c r="I54" s="40">
        <v>0</v>
      </c>
      <c r="J54" s="38" t="s">
        <v>236</v>
      </c>
      <c r="K54" s="39">
        <v>1</v>
      </c>
      <c r="L54" s="40" t="s">
        <v>237</v>
      </c>
      <c r="M54" s="38">
        <v>0</v>
      </c>
      <c r="N54" s="39">
        <v>0</v>
      </c>
      <c r="O54" s="40">
        <v>0</v>
      </c>
      <c r="P54" s="38">
        <v>0</v>
      </c>
      <c r="Q54" s="39">
        <v>0</v>
      </c>
      <c r="R54" s="40">
        <v>0</v>
      </c>
      <c r="S54" s="346"/>
      <c r="T54" s="57" t="s">
        <v>27</v>
      </c>
      <c r="U54" s="87" t="str">
        <f>'三菜'!Z54</f>
        <v>2.6份</v>
      </c>
    </row>
    <row r="55" spans="2:21" s="49" customFormat="1" ht="27" customHeight="1">
      <c r="B55" s="330"/>
      <c r="C55" s="69"/>
      <c r="D55" s="38">
        <v>0</v>
      </c>
      <c r="E55" s="39">
        <v>0</v>
      </c>
      <c r="F55" s="40">
        <v>0</v>
      </c>
      <c r="G55" s="38">
        <v>0</v>
      </c>
      <c r="H55" s="39">
        <v>0</v>
      </c>
      <c r="I55" s="40">
        <v>0</v>
      </c>
      <c r="J55" s="38" t="s">
        <v>297</v>
      </c>
      <c r="K55" s="39">
        <v>1</v>
      </c>
      <c r="L55" s="40" t="s">
        <v>298</v>
      </c>
      <c r="M55" s="38">
        <v>0</v>
      </c>
      <c r="N55" s="39">
        <v>0</v>
      </c>
      <c r="O55" s="40">
        <v>0</v>
      </c>
      <c r="P55" s="38">
        <v>0</v>
      </c>
      <c r="Q55" s="39">
        <v>0</v>
      </c>
      <c r="R55" s="40">
        <v>0</v>
      </c>
      <c r="S55" s="346"/>
      <c r="T55" s="92"/>
      <c r="U55" s="87"/>
    </row>
    <row r="56" spans="2:26" s="49" customFormat="1" ht="27" customHeight="1">
      <c r="B56" s="70" t="s">
        <v>33</v>
      </c>
      <c r="C56" s="71"/>
      <c r="D56" s="38">
        <v>0</v>
      </c>
      <c r="E56" s="39">
        <v>0</v>
      </c>
      <c r="F56" s="40">
        <v>0</v>
      </c>
      <c r="G56" s="38">
        <v>0</v>
      </c>
      <c r="H56" s="39">
        <v>0</v>
      </c>
      <c r="I56" s="40">
        <v>0</v>
      </c>
      <c r="J56" s="38">
        <v>0</v>
      </c>
      <c r="K56" s="39">
        <v>0</v>
      </c>
      <c r="L56" s="40">
        <v>0</v>
      </c>
      <c r="M56" s="38">
        <v>0</v>
      </c>
      <c r="N56" s="39">
        <v>0</v>
      </c>
      <c r="O56" s="40">
        <v>0</v>
      </c>
      <c r="P56" s="38">
        <v>0</v>
      </c>
      <c r="Q56" s="39">
        <v>0</v>
      </c>
      <c r="R56" s="40">
        <v>0</v>
      </c>
      <c r="S56" s="346"/>
      <c r="T56" s="92" t="s">
        <v>30</v>
      </c>
      <c r="U56" s="87"/>
      <c r="V56" s="16"/>
      <c r="W56" s="16"/>
      <c r="X56" s="16"/>
      <c r="Y56" s="16"/>
      <c r="Z56" s="16"/>
    </row>
    <row r="57" spans="2:26" s="49" customFormat="1" ht="27" customHeight="1" thickBot="1">
      <c r="B57" s="28">
        <v>635</v>
      </c>
      <c r="C57" s="74"/>
      <c r="D57" s="44">
        <v>0</v>
      </c>
      <c r="E57" s="45">
        <v>0</v>
      </c>
      <c r="F57" s="46">
        <v>0</v>
      </c>
      <c r="G57" s="44">
        <v>0</v>
      </c>
      <c r="H57" s="45">
        <v>0</v>
      </c>
      <c r="I57" s="46">
        <v>0</v>
      </c>
      <c r="J57" s="44">
        <v>0</v>
      </c>
      <c r="K57" s="45">
        <v>0</v>
      </c>
      <c r="L57" s="46">
        <v>0</v>
      </c>
      <c r="M57" s="44">
        <v>0</v>
      </c>
      <c r="N57" s="45">
        <v>0</v>
      </c>
      <c r="O57" s="46">
        <v>0</v>
      </c>
      <c r="P57" s="44">
        <v>0</v>
      </c>
      <c r="Q57" s="45">
        <v>0</v>
      </c>
      <c r="R57" s="46">
        <v>0</v>
      </c>
      <c r="S57" s="351"/>
      <c r="T57" s="94" t="str">
        <f>'三菜'!Y57</f>
        <v>493大卡</v>
      </c>
      <c r="U57" s="89"/>
      <c r="V57" s="30"/>
      <c r="W57" s="30"/>
      <c r="X57" s="30"/>
      <c r="Y57" s="30"/>
      <c r="Z57" s="30"/>
    </row>
    <row r="58" spans="2:26" s="50" customFormat="1" ht="24.75" customHeight="1">
      <c r="B58" s="340" t="s">
        <v>44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0"/>
      <c r="W58" s="30"/>
      <c r="X58" s="30"/>
      <c r="Y58" s="30"/>
      <c r="Z58" s="30"/>
    </row>
    <row r="59" spans="2:26" s="50" customFormat="1" ht="24.75" customHeight="1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0"/>
      <c r="W59" s="30"/>
      <c r="X59" s="30"/>
      <c r="Y59" s="30"/>
      <c r="Z59" s="30"/>
    </row>
    <row r="60" spans="2:26" s="49" customFormat="1" ht="31.5" customHeight="1">
      <c r="B60" s="32" t="s">
        <v>37</v>
      </c>
      <c r="C60" s="31"/>
      <c r="D60" s="32"/>
      <c r="E60" s="33"/>
      <c r="F60" s="33"/>
      <c r="G60" s="31"/>
      <c r="H60" s="32" t="s">
        <v>32</v>
      </c>
      <c r="I60" s="33"/>
      <c r="J60" s="32"/>
      <c r="K60" s="32"/>
      <c r="L60" s="32"/>
      <c r="M60" s="33"/>
      <c r="N60" s="31" t="s">
        <v>38</v>
      </c>
      <c r="O60" s="32"/>
      <c r="P60" s="31"/>
      <c r="Q60" s="34"/>
      <c r="R60" s="34"/>
      <c r="S60" s="31"/>
      <c r="T60" s="31"/>
      <c r="U60" s="34"/>
      <c r="V60" s="34"/>
      <c r="W60" s="31"/>
      <c r="X60" s="31"/>
      <c r="Y60" s="31"/>
      <c r="Z60" s="31"/>
    </row>
    <row r="61" spans="1:21" s="11" customFormat="1" ht="27" customHeight="1">
      <c r="A61" s="5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 s="11" customFormat="1" ht="27" customHeight="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s="8" customFormat="1" ht="62.25" customHeight="1">
      <c r="A63" s="51"/>
      <c r="B63" s="352" t="s">
        <v>39</v>
      </c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60"/>
      <c r="U63" s="60"/>
    </row>
    <row r="64" spans="2:21" s="8" customFormat="1" ht="46.5" customHeight="1">
      <c r="B64" s="343" t="s">
        <v>42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91"/>
      <c r="U64" s="91"/>
    </row>
    <row r="65" spans="2:21" s="8" customFormat="1" ht="16.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s="8" customFormat="1" ht="16.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s="49" customFormat="1" ht="16.5" customHeight="1">
      <c r="B67" s="4"/>
      <c r="C67" s="4"/>
      <c r="D67" s="4"/>
      <c r="E67" s="5"/>
      <c r="F67" s="4"/>
      <c r="G67" s="4"/>
      <c r="H67" s="5"/>
      <c r="I67" s="4"/>
      <c r="J67" s="4"/>
      <c r="K67" s="5"/>
      <c r="L67" s="4"/>
      <c r="M67" s="4"/>
      <c r="N67" s="5"/>
      <c r="O67" s="4"/>
      <c r="P67" s="4"/>
      <c r="Q67" s="5"/>
      <c r="R67" s="4"/>
      <c r="S67" s="4"/>
      <c r="T67" s="4"/>
      <c r="U67" s="4"/>
    </row>
    <row r="68" spans="2:21" s="49" customFormat="1" ht="16.5">
      <c r="B68" s="4"/>
      <c r="C68" s="4"/>
      <c r="D68" s="4"/>
      <c r="E68" s="5"/>
      <c r="F68" s="4"/>
      <c r="G68" s="4"/>
      <c r="H68" s="5"/>
      <c r="I68" s="4"/>
      <c r="J68" s="4"/>
      <c r="K68" s="5"/>
      <c r="L68" s="4"/>
      <c r="M68" s="4"/>
      <c r="N68" s="5"/>
      <c r="O68" s="4"/>
      <c r="P68" s="4"/>
      <c r="Q68" s="5"/>
      <c r="R68" s="4"/>
      <c r="S68" s="4"/>
      <c r="T68" s="4"/>
      <c r="U68" s="4"/>
    </row>
  </sheetData>
  <sheetProtection/>
  <mergeCells count="58">
    <mergeCell ref="P49:R49"/>
    <mergeCell ref="S49:S57"/>
    <mergeCell ref="B53:B55"/>
    <mergeCell ref="B58:U59"/>
    <mergeCell ref="B63:S63"/>
    <mergeCell ref="B64:S64"/>
    <mergeCell ref="B44:B46"/>
    <mergeCell ref="C49:C54"/>
    <mergeCell ref="D49:F49"/>
    <mergeCell ref="G49:I49"/>
    <mergeCell ref="J49:L49"/>
    <mergeCell ref="M49:O49"/>
    <mergeCell ref="P31:R31"/>
    <mergeCell ref="S31:S39"/>
    <mergeCell ref="B35:B37"/>
    <mergeCell ref="C40:C45"/>
    <mergeCell ref="D40:F40"/>
    <mergeCell ref="G40:I40"/>
    <mergeCell ref="J40:L40"/>
    <mergeCell ref="M40:O40"/>
    <mergeCell ref="P40:R40"/>
    <mergeCell ref="S40:S48"/>
    <mergeCell ref="B26:B28"/>
    <mergeCell ref="C31:C36"/>
    <mergeCell ref="D31:F31"/>
    <mergeCell ref="G31:I31"/>
    <mergeCell ref="J31:L31"/>
    <mergeCell ref="M31:O31"/>
    <mergeCell ref="P13:R13"/>
    <mergeCell ref="S13:S21"/>
    <mergeCell ref="B17:B19"/>
    <mergeCell ref="C22:C27"/>
    <mergeCell ref="D22:F22"/>
    <mergeCell ref="G22:I22"/>
    <mergeCell ref="J22:L22"/>
    <mergeCell ref="M22:O22"/>
    <mergeCell ref="P22:R22"/>
    <mergeCell ref="S22:S30"/>
    <mergeCell ref="B8:B10"/>
    <mergeCell ref="C13:C18"/>
    <mergeCell ref="D13:F13"/>
    <mergeCell ref="G13:I13"/>
    <mergeCell ref="J13:L13"/>
    <mergeCell ref="M13:O13"/>
    <mergeCell ref="T3:U3"/>
    <mergeCell ref="C4:C9"/>
    <mergeCell ref="D4:F4"/>
    <mergeCell ref="G4:I4"/>
    <mergeCell ref="J4:L4"/>
    <mergeCell ref="M4:O4"/>
    <mergeCell ref="P4:R4"/>
    <mergeCell ref="S4:S12"/>
    <mergeCell ref="B1:S1"/>
    <mergeCell ref="D3:F3"/>
    <mergeCell ref="G3:I3"/>
    <mergeCell ref="J3:L3"/>
    <mergeCell ref="M3:O3"/>
    <mergeCell ref="P3:R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68"/>
  <sheetViews>
    <sheetView showZeros="0" zoomScale="70" zoomScaleNormal="70" zoomScalePageLayoutView="0" workbookViewId="0" topLeftCell="A37">
      <selection activeCell="F60" sqref="F6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354" t="str">
        <f>'三菜'!B1</f>
        <v>苗栗縣大湖鄉大湖國民小學 107學年度第二學期第2週午餐食譜設計表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2:16" s="1" customFormat="1" ht="24.75" customHeight="1" thickBot="1">
      <c r="B2" s="61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319" t="s">
        <v>24</v>
      </c>
      <c r="E3" s="321"/>
      <c r="F3" s="319" t="s">
        <v>18</v>
      </c>
      <c r="G3" s="321"/>
      <c r="H3" s="319" t="s">
        <v>23</v>
      </c>
      <c r="I3" s="321"/>
      <c r="J3" s="319" t="s">
        <v>21</v>
      </c>
      <c r="K3" s="321"/>
      <c r="L3" s="319" t="s">
        <v>22</v>
      </c>
      <c r="M3" s="321"/>
      <c r="N3" s="18" t="s">
        <v>31</v>
      </c>
      <c r="O3" s="319" t="s">
        <v>25</v>
      </c>
      <c r="P3" s="320"/>
    </row>
    <row r="4" spans="2:16" s="3" customFormat="1" ht="27" customHeight="1">
      <c r="B4" s="21">
        <f>'三菜'!B4</f>
        <v>2</v>
      </c>
      <c r="C4" s="316"/>
      <c r="D4" s="323" t="str">
        <f>'三菜'!D4</f>
        <v>白米飯</v>
      </c>
      <c r="E4" s="324"/>
      <c r="F4" s="323" t="str">
        <f>'三菜'!H4</f>
        <v>迷迭香炒雞</v>
      </c>
      <c r="G4" s="324"/>
      <c r="H4" s="323" t="str">
        <f>'三菜'!L4</f>
        <v>螞蟻上樹</v>
      </c>
      <c r="I4" s="324"/>
      <c r="J4" s="323" t="str">
        <f>'三菜'!P4</f>
        <v>蒜炒菠菜</v>
      </c>
      <c r="K4" s="324"/>
      <c r="L4" s="323" t="str">
        <f>'三菜'!T4</f>
        <v>玉米排骨湯</v>
      </c>
      <c r="M4" s="324"/>
      <c r="N4" s="338">
        <f>'三菜'!X4</f>
        <v>0</v>
      </c>
      <c r="O4" s="55" t="s">
        <v>140</v>
      </c>
      <c r="P4" s="87" t="str">
        <f>'三菜'!Z4</f>
        <v>4.5份</v>
      </c>
    </row>
    <row r="5" spans="2:16" s="3" customFormat="1" ht="27" customHeight="1">
      <c r="B5" s="21" t="s">
        <v>2</v>
      </c>
      <c r="C5" s="317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75.8</v>
      </c>
      <c r="H5" s="35" t="str">
        <f>'三菜'!L5</f>
        <v>高麗菜</v>
      </c>
      <c r="I5" s="36">
        <f>'三菜'!M5</f>
        <v>27.4</v>
      </c>
      <c r="J5" s="35" t="str">
        <f>'三菜'!P5</f>
        <v>菠菜</v>
      </c>
      <c r="K5" s="36">
        <f>'三菜'!Q5</f>
        <v>82.2</v>
      </c>
      <c r="L5" s="35" t="str">
        <f>'三菜'!T5</f>
        <v>玉米</v>
      </c>
      <c r="M5" s="36">
        <f>'三菜'!U5</f>
        <v>36.5</v>
      </c>
      <c r="N5" s="335"/>
      <c r="O5" s="56" t="s">
        <v>141</v>
      </c>
      <c r="P5" s="87" t="str">
        <f>'三菜'!Z5</f>
        <v>0.0份</v>
      </c>
    </row>
    <row r="6" spans="2:16" s="3" customFormat="1" ht="27" customHeight="1">
      <c r="B6" s="21">
        <f>'三菜'!B6</f>
        <v>18</v>
      </c>
      <c r="C6" s="317"/>
      <c r="D6" s="38">
        <f>'三菜'!D6</f>
        <v>0</v>
      </c>
      <c r="E6" s="39">
        <f>'三菜'!E6</f>
        <v>0</v>
      </c>
      <c r="F6" s="38" t="str">
        <f>'三菜'!H6</f>
        <v>馬鈴薯</v>
      </c>
      <c r="G6" s="39">
        <f>'三菜'!I6</f>
        <v>22.8</v>
      </c>
      <c r="H6" s="38" t="str">
        <f>'三菜'!L6</f>
        <v>冬粉</v>
      </c>
      <c r="I6" s="39">
        <f>'三菜'!M6</f>
        <v>13.7</v>
      </c>
      <c r="J6" s="38" t="str">
        <f>'三菜'!P6</f>
        <v>蒜角</v>
      </c>
      <c r="K6" s="39">
        <f>'三菜'!Q6</f>
        <v>0.9</v>
      </c>
      <c r="L6" s="38" t="str">
        <f>'三菜'!T6</f>
        <v>軟骨丁</v>
      </c>
      <c r="M6" s="39">
        <f>'三菜'!U6</f>
        <v>13.7</v>
      </c>
      <c r="N6" s="335"/>
      <c r="O6" s="56" t="s">
        <v>142</v>
      </c>
      <c r="P6" s="87" t="str">
        <f>'三菜'!Z6</f>
        <v>2.3份</v>
      </c>
    </row>
    <row r="7" spans="2:16" s="3" customFormat="1" ht="27" customHeight="1">
      <c r="B7" s="21" t="s">
        <v>3</v>
      </c>
      <c r="C7" s="317"/>
      <c r="D7" s="38">
        <f>'三菜'!D7</f>
        <v>0</v>
      </c>
      <c r="E7" s="39">
        <f>'三菜'!E7</f>
        <v>0</v>
      </c>
      <c r="F7" s="38" t="str">
        <f>'三菜'!H7</f>
        <v>洋蔥</v>
      </c>
      <c r="G7" s="39">
        <f>'三菜'!I7</f>
        <v>16.4</v>
      </c>
      <c r="H7" s="38" t="str">
        <f>'三菜'!L7</f>
        <v>豬絞肉</v>
      </c>
      <c r="I7" s="39">
        <f>'三菜'!M7</f>
        <v>8.2</v>
      </c>
      <c r="J7" s="38">
        <f>'三菜'!P7</f>
        <v>0</v>
      </c>
      <c r="K7" s="39">
        <f>'三菜'!Q7</f>
        <v>0</v>
      </c>
      <c r="L7" s="38" t="str">
        <f>'三菜'!T7</f>
        <v>香菜</v>
      </c>
      <c r="M7" s="39">
        <f>'三菜'!U7</f>
        <v>0.5</v>
      </c>
      <c r="N7" s="335"/>
      <c r="O7" s="56" t="s">
        <v>28</v>
      </c>
      <c r="P7" s="87" t="str">
        <f>'三菜'!Z7</f>
        <v>1.2份</v>
      </c>
    </row>
    <row r="8" spans="2:16" s="3" customFormat="1" ht="27" customHeight="1">
      <c r="B8" s="329" t="str">
        <f>'三菜'!B8</f>
        <v>星期一</v>
      </c>
      <c r="C8" s="317"/>
      <c r="D8" s="38">
        <f>'三菜'!D8</f>
        <v>0</v>
      </c>
      <c r="E8" s="39">
        <f>'三菜'!E8</f>
        <v>0</v>
      </c>
      <c r="F8" s="38" t="str">
        <f>'三菜'!H8</f>
        <v>義大利香料</v>
      </c>
      <c r="G8" s="39">
        <f>'三菜'!I8</f>
        <v>0.4</v>
      </c>
      <c r="H8" s="38" t="str">
        <f>'三菜'!L8</f>
        <v>紅蘿蔔</v>
      </c>
      <c r="I8" s="39">
        <f>'三菜'!M8</f>
        <v>0.9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335"/>
      <c r="O8" s="56" t="s">
        <v>29</v>
      </c>
      <c r="P8" s="87" t="str">
        <f>'三菜'!Z8</f>
        <v>0.0份</v>
      </c>
    </row>
    <row r="9" spans="2:16" s="3" customFormat="1" ht="27" customHeight="1">
      <c r="B9" s="329"/>
      <c r="C9" s="318"/>
      <c r="D9" s="38">
        <f>'三菜'!D9</f>
        <v>0</v>
      </c>
      <c r="E9" s="39">
        <f>'三菜'!E9</f>
        <v>0</v>
      </c>
      <c r="F9" s="38" t="str">
        <f>'三菜'!H9</f>
        <v>青蔥</v>
      </c>
      <c r="G9" s="39">
        <f>'三菜'!I9</f>
        <v>0.9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335"/>
      <c r="O9" s="57" t="s">
        <v>27</v>
      </c>
      <c r="P9" s="87" t="str">
        <f>'三菜'!Z9</f>
        <v>2.6份</v>
      </c>
    </row>
    <row r="10" spans="2:16" s="3" customFormat="1" ht="27" customHeight="1">
      <c r="B10" s="330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335"/>
      <c r="O10" s="56"/>
      <c r="P10" s="87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335"/>
      <c r="O11" s="56" t="s">
        <v>30</v>
      </c>
      <c r="P11" s="87"/>
    </row>
    <row r="12" spans="2:16" s="3" customFormat="1" ht="27" customHeight="1">
      <c r="B12" s="25">
        <f>'三菜'!B12</f>
        <v>657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339"/>
      <c r="O12" s="58" t="str">
        <f>'三菜'!Y12</f>
        <v>527大卡</v>
      </c>
      <c r="P12" s="88"/>
    </row>
    <row r="13" spans="2:16" s="3" customFormat="1" ht="27" customHeight="1">
      <c r="B13" s="21">
        <f>'三菜'!B13</f>
        <v>2</v>
      </c>
      <c r="C13" s="316"/>
      <c r="D13" s="326" t="str">
        <f>'三菜'!D13</f>
        <v>糙米飯</v>
      </c>
      <c r="E13" s="327"/>
      <c r="F13" s="326" t="str">
        <f>'三菜'!H13</f>
        <v>蔥爆肉片</v>
      </c>
      <c r="G13" s="327"/>
      <c r="H13" s="326" t="str">
        <f>'三菜'!L13</f>
        <v>鹹蛋杏鮑菇</v>
      </c>
      <c r="I13" s="327"/>
      <c r="J13" s="326" t="str">
        <f>'三菜'!P13</f>
        <v>薑絲芥藍</v>
      </c>
      <c r="K13" s="327"/>
      <c r="L13" s="326" t="str">
        <f>'三菜'!T13</f>
        <v>蕃茄蛋花湯</v>
      </c>
      <c r="M13" s="327"/>
      <c r="N13" s="338" t="str">
        <f>'三菜'!X13</f>
        <v>水果</v>
      </c>
      <c r="O13" s="55" t="s">
        <v>140</v>
      </c>
      <c r="P13" s="87" t="str">
        <f>'三菜'!Z13</f>
        <v>3.7份</v>
      </c>
    </row>
    <row r="14" spans="2:16" s="3" customFormat="1" ht="27" customHeight="1">
      <c r="B14" s="21" t="s">
        <v>2</v>
      </c>
      <c r="C14" s="317"/>
      <c r="D14" s="35" t="str">
        <f>'三菜'!D14</f>
        <v>糙米</v>
      </c>
      <c r="E14" s="36">
        <f>'三菜'!E14</f>
        <v>9.1</v>
      </c>
      <c r="F14" s="35" t="str">
        <f>'三菜'!H14</f>
        <v>豬肉片</v>
      </c>
      <c r="G14" s="36">
        <f>'三菜'!I14</f>
        <v>81.9</v>
      </c>
      <c r="H14" s="35" t="str">
        <f>'三菜'!L14</f>
        <v>鹹蛋</v>
      </c>
      <c r="I14" s="36">
        <f>'三菜'!M14</f>
        <v>7.8</v>
      </c>
      <c r="J14" s="35" t="str">
        <f>'三菜'!P14</f>
        <v>芥藍菜</v>
      </c>
      <c r="K14" s="36">
        <f>'三菜'!Q14</f>
        <v>77.4</v>
      </c>
      <c r="L14" s="35" t="str">
        <f>'三菜'!T14</f>
        <v>蕃茄</v>
      </c>
      <c r="M14" s="36">
        <f>'三菜'!U14</f>
        <v>31.9</v>
      </c>
      <c r="N14" s="335"/>
      <c r="O14" s="56" t="s">
        <v>141</v>
      </c>
      <c r="P14" s="87" t="str">
        <f>'三菜'!Z14</f>
        <v>0.0份</v>
      </c>
    </row>
    <row r="15" spans="2:16" s="3" customFormat="1" ht="27" customHeight="1">
      <c r="B15" s="21">
        <f>'三菜'!B15</f>
        <v>19</v>
      </c>
      <c r="C15" s="317"/>
      <c r="D15" s="38">
        <f>'三菜'!D15</f>
        <v>0</v>
      </c>
      <c r="E15" s="39">
        <f>'三菜'!E15</f>
        <v>0</v>
      </c>
      <c r="F15" s="38" t="str">
        <f>'三菜'!H15</f>
        <v>青蔥</v>
      </c>
      <c r="G15" s="39">
        <f>'三菜'!I15</f>
        <v>8.2</v>
      </c>
      <c r="H15" s="38" t="str">
        <f>'三菜'!L15</f>
        <v>杏鮑菇</v>
      </c>
      <c r="I15" s="39">
        <f>'三菜'!M15</f>
        <v>74.7</v>
      </c>
      <c r="J15" s="38" t="str">
        <f>'三菜'!P15</f>
        <v>薑絲</v>
      </c>
      <c r="K15" s="39">
        <f>'三菜'!Q15</f>
        <v>0.9</v>
      </c>
      <c r="L15" s="38" t="str">
        <f>'三菜'!T15</f>
        <v>洗選蛋</v>
      </c>
      <c r="M15" s="39">
        <f>'三菜'!U15</f>
        <v>9.1</v>
      </c>
      <c r="N15" s="335"/>
      <c r="O15" s="56" t="s">
        <v>142</v>
      </c>
      <c r="P15" s="87" t="str">
        <f>'三菜'!Z15</f>
        <v>2.6份</v>
      </c>
    </row>
    <row r="16" spans="2:16" s="3" customFormat="1" ht="27" customHeight="1">
      <c r="B16" s="21" t="s">
        <v>3</v>
      </c>
      <c r="C16" s="317"/>
      <c r="D16" s="38">
        <f>'三菜'!D16</f>
        <v>0</v>
      </c>
      <c r="E16" s="39">
        <f>'三菜'!E16</f>
        <v>0</v>
      </c>
      <c r="F16" s="38" t="str">
        <f>'三菜'!H16</f>
        <v>蒜角</v>
      </c>
      <c r="G16" s="39">
        <f>'三菜'!I16</f>
        <v>0.9</v>
      </c>
      <c r="H16" s="38" t="str">
        <f>'三菜'!L16</f>
        <v>青蔥</v>
      </c>
      <c r="I16" s="39">
        <f>'三菜'!M16</f>
        <v>5.5</v>
      </c>
      <c r="J16" s="38">
        <f>'三菜'!P16</f>
        <v>0</v>
      </c>
      <c r="K16" s="39">
        <f>'三菜'!Q16</f>
        <v>0</v>
      </c>
      <c r="L16" s="38" t="str">
        <f>'三菜'!T16</f>
        <v>青蔥</v>
      </c>
      <c r="M16" s="39">
        <f>'三菜'!U16</f>
        <v>0.9</v>
      </c>
      <c r="N16" s="335"/>
      <c r="O16" s="56" t="s">
        <v>28</v>
      </c>
      <c r="P16" s="87" t="str">
        <f>'三菜'!Z16</f>
        <v>2.0份</v>
      </c>
    </row>
    <row r="17" spans="2:16" s="3" customFormat="1" ht="27" customHeight="1">
      <c r="B17" s="329" t="str">
        <f>'三菜'!B17</f>
        <v>星期二</v>
      </c>
      <c r="C17" s="317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紅蘿蔔</v>
      </c>
      <c r="I17" s="39">
        <f>'三菜'!M17</f>
        <v>2.7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335"/>
      <c r="O17" s="56" t="s">
        <v>29</v>
      </c>
      <c r="P17" s="87" t="str">
        <f>'三菜'!Z17</f>
        <v>0.9份</v>
      </c>
    </row>
    <row r="18" spans="2:16" s="3" customFormat="1" ht="27" customHeight="1">
      <c r="B18" s="329"/>
      <c r="C18" s="318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335"/>
      <c r="O18" s="57" t="s">
        <v>27</v>
      </c>
      <c r="P18" s="87" t="str">
        <f>'三菜'!Z18</f>
        <v>2.8份</v>
      </c>
    </row>
    <row r="19" spans="2:16" s="3" customFormat="1" ht="27" customHeight="1">
      <c r="B19" s="330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335"/>
      <c r="O19" s="56"/>
      <c r="P19" s="87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335"/>
      <c r="O20" s="56" t="s">
        <v>30</v>
      </c>
      <c r="P20" s="87"/>
    </row>
    <row r="21" spans="2:16" s="3" customFormat="1" ht="27" customHeight="1">
      <c r="B21" s="25">
        <f>'三菜'!B21</f>
        <v>659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339"/>
      <c r="O21" s="58" t="str">
        <f>'三菜'!Y21</f>
        <v>617大卡</v>
      </c>
      <c r="P21" s="88"/>
    </row>
    <row r="22" spans="2:16" s="3" customFormat="1" ht="27" customHeight="1">
      <c r="B22" s="21">
        <f>'三菜'!B22</f>
        <v>2</v>
      </c>
      <c r="C22" s="316"/>
      <c r="D22" s="331" t="str">
        <f>'三菜'!D22</f>
        <v>白米飯</v>
      </c>
      <c r="E22" s="332"/>
      <c r="F22" s="331" t="str">
        <f>'三菜'!H22</f>
        <v>無骨香雞排</v>
      </c>
      <c r="G22" s="332"/>
      <c r="H22" s="331" t="str">
        <f>'三菜'!L22</f>
        <v>黃瓜鮮燴</v>
      </c>
      <c r="I22" s="332"/>
      <c r="J22" s="331" t="str">
        <f>'三菜'!P22</f>
        <v>蒜炒油菜</v>
      </c>
      <c r="K22" s="332"/>
      <c r="L22" s="331" t="str">
        <f>'三菜'!T22</f>
        <v>味噌豆腐湯</v>
      </c>
      <c r="M22" s="332"/>
      <c r="N22" s="338">
        <f>'三菜'!X22</f>
        <v>0</v>
      </c>
      <c r="O22" s="55" t="s">
        <v>140</v>
      </c>
      <c r="P22" s="87" t="str">
        <f>'三菜'!Z22</f>
        <v>3.3份</v>
      </c>
    </row>
    <row r="23" spans="2:16" s="3" customFormat="1" ht="27" customHeight="1">
      <c r="B23" s="21" t="s">
        <v>2</v>
      </c>
      <c r="C23" s="317"/>
      <c r="D23" s="35">
        <f>'三菜'!D23</f>
        <v>0</v>
      </c>
      <c r="E23" s="36">
        <f>'三菜'!E23</f>
        <v>0</v>
      </c>
      <c r="F23" s="35" t="str">
        <f>'三菜'!H23</f>
        <v>香酥無骨香雞排</v>
      </c>
      <c r="G23" s="36">
        <f>'三菜'!I23</f>
        <v>75.8</v>
      </c>
      <c r="H23" s="35" t="str">
        <f>'三菜'!L23</f>
        <v>大黃瓜</v>
      </c>
      <c r="I23" s="36">
        <f>'三菜'!M23</f>
        <v>91.2</v>
      </c>
      <c r="J23" s="35" t="str">
        <f>'三菜'!P23</f>
        <v>油菜</v>
      </c>
      <c r="K23" s="36">
        <f>'三菜'!Q23</f>
        <v>79.3</v>
      </c>
      <c r="L23" s="35" t="str">
        <f>'三菜'!T23</f>
        <v>味噌</v>
      </c>
      <c r="M23" s="36">
        <f>'三菜'!U23</f>
        <v>9.1</v>
      </c>
      <c r="N23" s="335"/>
      <c r="O23" s="56" t="s">
        <v>141</v>
      </c>
      <c r="P23" s="87" t="str">
        <f>'三菜'!Z23</f>
        <v>0.0份</v>
      </c>
    </row>
    <row r="24" spans="2:16" s="3" customFormat="1" ht="27" customHeight="1">
      <c r="B24" s="21">
        <f>'三菜'!B24</f>
        <v>20</v>
      </c>
      <c r="C24" s="317"/>
      <c r="D24" s="38">
        <f>'三菜'!D24</f>
        <v>0</v>
      </c>
      <c r="E24" s="39">
        <f>'三菜'!E24</f>
        <v>0</v>
      </c>
      <c r="F24" s="38">
        <f>'三菜'!H24</f>
        <v>0</v>
      </c>
      <c r="G24" s="39">
        <f>'三菜'!I24</f>
        <v>0</v>
      </c>
      <c r="H24" s="38" t="str">
        <f>'三菜'!L24</f>
        <v>肉羹</v>
      </c>
      <c r="I24" s="39">
        <f>'三菜'!M24</f>
        <v>13.7</v>
      </c>
      <c r="J24" s="38" t="str">
        <f>'三菜'!P24</f>
        <v>蒜角</v>
      </c>
      <c r="K24" s="39">
        <f>'三菜'!Q24</f>
        <v>2.7</v>
      </c>
      <c r="L24" s="38" t="str">
        <f>'三菜'!T24</f>
        <v>豆腐4.3K</v>
      </c>
      <c r="M24" s="39">
        <f>'三菜'!U24</f>
        <v>39.2</v>
      </c>
      <c r="N24" s="335"/>
      <c r="O24" s="56" t="s">
        <v>142</v>
      </c>
      <c r="P24" s="87" t="str">
        <f>'三菜'!Z24</f>
        <v>2.0份</v>
      </c>
    </row>
    <row r="25" spans="2:16" s="3" customFormat="1" ht="27" customHeight="1">
      <c r="B25" s="21" t="s">
        <v>3</v>
      </c>
      <c r="C25" s="317"/>
      <c r="D25" s="38">
        <f>'三菜'!D25</f>
        <v>0</v>
      </c>
      <c r="E25" s="39">
        <f>'三菜'!E25</f>
        <v>0</v>
      </c>
      <c r="F25" s="38">
        <f>'三菜'!H25</f>
        <v>0</v>
      </c>
      <c r="G25" s="39">
        <f>'三菜'!I25</f>
        <v>0</v>
      </c>
      <c r="H25" s="38" t="str">
        <f>'三菜'!L25</f>
        <v>生木耳</v>
      </c>
      <c r="I25" s="39">
        <f>'三菜'!M25</f>
        <v>3.6</v>
      </c>
      <c r="J25" s="38">
        <f>'三菜'!P25</f>
        <v>0</v>
      </c>
      <c r="K25" s="39">
        <f>'三菜'!Q25</f>
        <v>0</v>
      </c>
      <c r="L25" s="38" t="str">
        <f>'三菜'!T25</f>
        <v>青蔥</v>
      </c>
      <c r="M25" s="39">
        <f>'三菜'!U25</f>
        <v>1.8</v>
      </c>
      <c r="N25" s="335"/>
      <c r="O25" s="56" t="s">
        <v>28</v>
      </c>
      <c r="P25" s="87" t="str">
        <f>'三菜'!Z25</f>
        <v>1.6份</v>
      </c>
    </row>
    <row r="26" spans="2:16" s="3" customFormat="1" ht="27" customHeight="1">
      <c r="B26" s="329" t="str">
        <f>'三菜'!B26</f>
        <v>星期三</v>
      </c>
      <c r="C26" s="317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 t="str">
        <f>'三菜'!L26</f>
        <v>紅蘿蔔</v>
      </c>
      <c r="I26" s="39">
        <f>'三菜'!M26</f>
        <v>1.8</v>
      </c>
      <c r="J26" s="38">
        <f>'三菜'!P26</f>
        <v>0</v>
      </c>
      <c r="K26" s="39">
        <f>'三菜'!Q26</f>
        <v>0</v>
      </c>
      <c r="L26" s="38" t="str">
        <f>'三菜'!T26</f>
        <v>柴魚片</v>
      </c>
      <c r="M26" s="39">
        <f>'三菜'!U26</f>
        <v>0.9</v>
      </c>
      <c r="N26" s="335"/>
      <c r="O26" s="56" t="s">
        <v>29</v>
      </c>
      <c r="P26" s="87" t="str">
        <f>'三菜'!Z26</f>
        <v>0.0份</v>
      </c>
    </row>
    <row r="27" spans="2:16" s="3" customFormat="1" ht="27" customHeight="1">
      <c r="B27" s="329"/>
      <c r="C27" s="318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335"/>
      <c r="O27" s="57" t="s">
        <v>27</v>
      </c>
      <c r="P27" s="87" t="str">
        <f>'三菜'!Z27</f>
        <v>2.6份</v>
      </c>
    </row>
    <row r="28" spans="2:16" s="3" customFormat="1" ht="27" customHeight="1">
      <c r="B28" s="330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335"/>
      <c r="O28" s="56"/>
      <c r="P28" s="87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335"/>
      <c r="O29" s="56" t="s">
        <v>30</v>
      </c>
      <c r="P29" s="87"/>
    </row>
    <row r="30" spans="2:16" s="3" customFormat="1" ht="27" customHeight="1">
      <c r="B30" s="25">
        <f>'三菜'!B30</f>
        <v>658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339"/>
      <c r="O30" s="58" t="str">
        <f>'三菜'!Y30</f>
        <v>591大卡</v>
      </c>
      <c r="P30" s="88"/>
    </row>
    <row r="31" spans="2:16" s="3" customFormat="1" ht="27" customHeight="1">
      <c r="B31" s="21">
        <f>'三菜'!B31</f>
        <v>2</v>
      </c>
      <c r="C31" s="316"/>
      <c r="D31" s="331" t="str">
        <f>'三菜'!D31</f>
        <v>地瓜飯</v>
      </c>
      <c r="E31" s="332"/>
      <c r="F31" s="331" t="str">
        <f>'三菜'!H31</f>
        <v>粉蒸排骨</v>
      </c>
      <c r="G31" s="332"/>
      <c r="H31" s="331" t="str">
        <f>'三菜'!L31</f>
        <v>麻婆豆腐</v>
      </c>
      <c r="I31" s="332"/>
      <c r="J31" s="331" t="str">
        <f>'三菜'!P31</f>
        <v>蒜香小白菜</v>
      </c>
      <c r="K31" s="332"/>
      <c r="L31" s="331" t="str">
        <f>'三菜'!T31</f>
        <v>豬血湯</v>
      </c>
      <c r="M31" s="332"/>
      <c r="N31" s="338" t="str">
        <f>'三菜'!X31</f>
        <v>保久乳</v>
      </c>
      <c r="O31" s="55" t="s">
        <v>140</v>
      </c>
      <c r="P31" s="87" t="str">
        <f>'三菜'!Z31</f>
        <v>3.6份</v>
      </c>
    </row>
    <row r="32" spans="2:16" ht="27" customHeight="1">
      <c r="B32" s="21" t="s">
        <v>2</v>
      </c>
      <c r="C32" s="317"/>
      <c r="D32" s="35" t="str">
        <f>'三菜'!D32</f>
        <v>地瓜</v>
      </c>
      <c r="E32" s="36">
        <f>'三菜'!E32</f>
        <v>9.1</v>
      </c>
      <c r="F32" s="35" t="str">
        <f>'三菜'!H32</f>
        <v>軟骨丁</v>
      </c>
      <c r="G32" s="36">
        <f>'三菜'!I32</f>
        <v>75.8</v>
      </c>
      <c r="H32" s="35" t="str">
        <f>'三菜'!L32</f>
        <v>豆腐4.3K</v>
      </c>
      <c r="I32" s="36">
        <f>'三菜'!M32</f>
        <v>85.1</v>
      </c>
      <c r="J32" s="35" t="str">
        <f>'三菜'!P32</f>
        <v>小白菜</v>
      </c>
      <c r="K32" s="36">
        <f>'三菜'!Q32</f>
        <v>74.9</v>
      </c>
      <c r="L32" s="35" t="str">
        <f>'三菜'!T32</f>
        <v>豬血</v>
      </c>
      <c r="M32" s="36">
        <f>'三菜'!U32</f>
        <v>18.3</v>
      </c>
      <c r="N32" s="335"/>
      <c r="O32" s="56" t="s">
        <v>141</v>
      </c>
      <c r="P32" s="87" t="str">
        <f>'三菜'!Z32</f>
        <v>0.8份</v>
      </c>
    </row>
    <row r="33" spans="2:16" ht="27" customHeight="1">
      <c r="B33" s="21">
        <f>'三菜'!B33</f>
        <v>21</v>
      </c>
      <c r="C33" s="317"/>
      <c r="D33" s="38">
        <f>'三菜'!D33</f>
        <v>0</v>
      </c>
      <c r="E33" s="39">
        <f>'三菜'!E33</f>
        <v>0</v>
      </c>
      <c r="F33" s="38" t="str">
        <f>'三菜'!H33</f>
        <v>南瓜</v>
      </c>
      <c r="G33" s="39">
        <f>'三菜'!I33</f>
        <v>24.7</v>
      </c>
      <c r="H33" s="38" t="str">
        <f>'三菜'!L33</f>
        <v>豬絞肉</v>
      </c>
      <c r="I33" s="39">
        <f>'三菜'!M33</f>
        <v>5.5</v>
      </c>
      <c r="J33" s="38" t="str">
        <f>'三菜'!P33</f>
        <v>紅蘿蔔</v>
      </c>
      <c r="K33" s="39">
        <f>'三菜'!Q33</f>
        <v>1.8</v>
      </c>
      <c r="L33" s="38" t="str">
        <f>'三菜'!T33</f>
        <v>酸菜仁</v>
      </c>
      <c r="M33" s="39">
        <f>'三菜'!U33</f>
        <v>18.3</v>
      </c>
      <c r="N33" s="335"/>
      <c r="O33" s="56" t="s">
        <v>142</v>
      </c>
      <c r="P33" s="87" t="str">
        <f>'三菜'!Z33</f>
        <v>1.4份</v>
      </c>
    </row>
    <row r="34" spans="2:16" ht="27" customHeight="1">
      <c r="B34" s="21" t="s">
        <v>3</v>
      </c>
      <c r="C34" s="317"/>
      <c r="D34" s="38">
        <f>'三菜'!D34</f>
        <v>0</v>
      </c>
      <c r="E34" s="39">
        <f>'三菜'!E34</f>
        <v>0</v>
      </c>
      <c r="F34" s="38" t="str">
        <f>'三菜'!H34</f>
        <v>五香蒸肉粉</v>
      </c>
      <c r="G34" s="39">
        <f>'三菜'!I34</f>
        <v>5.5</v>
      </c>
      <c r="H34" s="38" t="str">
        <f>'三菜'!L34</f>
        <v>青蔥</v>
      </c>
      <c r="I34" s="39">
        <f>'三菜'!M34</f>
        <v>1.8</v>
      </c>
      <c r="J34" s="38" t="str">
        <f>'三菜'!P34</f>
        <v>蒜角</v>
      </c>
      <c r="K34" s="39">
        <f>'三菜'!Q34</f>
        <v>0.9</v>
      </c>
      <c r="L34" s="38" t="str">
        <f>'三菜'!T34</f>
        <v>韭菜</v>
      </c>
      <c r="M34" s="39">
        <f>'三菜'!U34</f>
        <v>0.9</v>
      </c>
      <c r="N34" s="335"/>
      <c r="O34" s="56" t="s">
        <v>28</v>
      </c>
      <c r="P34" s="87" t="str">
        <f>'三菜'!Z34</f>
        <v>1.0份</v>
      </c>
    </row>
    <row r="35" spans="2:16" ht="27" customHeight="1">
      <c r="B35" s="329" t="str">
        <f>'三菜'!B35</f>
        <v>星期四</v>
      </c>
      <c r="C35" s="317"/>
      <c r="D35" s="38">
        <f>'三菜'!D35</f>
        <v>0</v>
      </c>
      <c r="E35" s="39">
        <f>'三菜'!E35</f>
        <v>0</v>
      </c>
      <c r="F35" s="38" t="str">
        <f>'三菜'!H35</f>
        <v>二砂糖</v>
      </c>
      <c r="G35" s="39">
        <f>'三菜'!I35</f>
        <v>1.8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335"/>
      <c r="O35" s="56" t="s">
        <v>29</v>
      </c>
      <c r="P35" s="87" t="str">
        <f>'三菜'!Z35</f>
        <v>0.0份</v>
      </c>
    </row>
    <row r="36" spans="2:16" ht="27" customHeight="1">
      <c r="B36" s="329"/>
      <c r="C36" s="318"/>
      <c r="D36" s="38">
        <f>'三菜'!D36</f>
        <v>0</v>
      </c>
      <c r="E36" s="39">
        <f>'三菜'!E36</f>
        <v>0</v>
      </c>
      <c r="F36" s="38" t="str">
        <f>'三菜'!H36</f>
        <v>蒜角</v>
      </c>
      <c r="G36" s="39">
        <f>'三菜'!I36</f>
        <v>1.8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335"/>
      <c r="O36" s="57" t="s">
        <v>27</v>
      </c>
      <c r="P36" s="87" t="str">
        <f>'三菜'!Z36</f>
        <v>2.8份</v>
      </c>
    </row>
    <row r="37" spans="2:16" ht="27" customHeight="1">
      <c r="B37" s="330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335"/>
      <c r="O37" s="56"/>
      <c r="P37" s="87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335"/>
      <c r="O38" s="56" t="s">
        <v>30</v>
      </c>
      <c r="P38" s="87"/>
    </row>
    <row r="39" spans="2:16" ht="27" customHeight="1">
      <c r="B39" s="25">
        <f>'三菜'!B39</f>
        <v>657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339"/>
      <c r="O39" s="58" t="str">
        <f>'三菜'!Y39</f>
        <v>607大卡</v>
      </c>
      <c r="P39" s="88"/>
    </row>
    <row r="40" spans="2:16" ht="27" customHeight="1">
      <c r="B40" s="27">
        <f>'三菜'!B40</f>
        <v>2</v>
      </c>
      <c r="C40" s="316"/>
      <c r="D40" s="331" t="str">
        <f>'三菜'!D40</f>
        <v>白米飯</v>
      </c>
      <c r="E40" s="332"/>
      <c r="F40" s="331" t="str">
        <f>'三菜'!H40</f>
        <v>蠔油燜鴨</v>
      </c>
      <c r="G40" s="332"/>
      <c r="H40" s="331" t="str">
        <f>'三菜'!L40</f>
        <v>蝦仁炒蛋</v>
      </c>
      <c r="I40" s="332"/>
      <c r="J40" s="331" t="str">
        <f>'三菜'!P40</f>
        <v>炒豆芽菜</v>
      </c>
      <c r="K40" s="332"/>
      <c r="L40" s="331" t="str">
        <f>'三菜'!T40</f>
        <v>紅豆紫米湯</v>
      </c>
      <c r="M40" s="332"/>
      <c r="N40" s="338">
        <f>'三菜'!X40</f>
        <v>0</v>
      </c>
      <c r="O40" s="55" t="s">
        <v>140</v>
      </c>
      <c r="P40" s="87" t="str">
        <f>'三菜'!Z40</f>
        <v>4.1份</v>
      </c>
    </row>
    <row r="41" spans="2:16" ht="27" customHeight="1">
      <c r="B41" s="21" t="s">
        <v>2</v>
      </c>
      <c r="C41" s="317"/>
      <c r="D41" s="35">
        <f>'三菜'!D41</f>
        <v>0</v>
      </c>
      <c r="E41" s="36">
        <f>'三菜'!E41</f>
        <v>0</v>
      </c>
      <c r="F41" s="35" t="str">
        <f>'三菜'!H41</f>
        <v>鴨丁</v>
      </c>
      <c r="G41" s="36">
        <f>'三菜'!I41</f>
        <v>113.4</v>
      </c>
      <c r="H41" s="35" t="str">
        <f>'三菜'!L41</f>
        <v>洗選蛋</v>
      </c>
      <c r="I41" s="36">
        <f>'三菜'!M41</f>
        <v>69</v>
      </c>
      <c r="J41" s="35" t="str">
        <f>'三菜'!P41</f>
        <v>豆芽菜</v>
      </c>
      <c r="K41" s="36">
        <f>'三菜'!Q41</f>
        <v>64.3</v>
      </c>
      <c r="L41" s="35" t="str">
        <f>'三菜'!T41</f>
        <v>二砂糖</v>
      </c>
      <c r="M41" s="36">
        <f>'三菜'!U41</f>
        <v>14.2</v>
      </c>
      <c r="N41" s="335"/>
      <c r="O41" s="56" t="s">
        <v>141</v>
      </c>
      <c r="P41" s="87" t="str">
        <f>'三菜'!Z41</f>
        <v>0.0份</v>
      </c>
    </row>
    <row r="42" spans="2:16" ht="27" customHeight="1">
      <c r="B42" s="21">
        <f>'三菜'!B42</f>
        <v>22</v>
      </c>
      <c r="C42" s="317"/>
      <c r="D42" s="38">
        <f>'三菜'!D42</f>
        <v>0</v>
      </c>
      <c r="E42" s="39">
        <f>'三菜'!E42</f>
        <v>0</v>
      </c>
      <c r="F42" s="38" t="str">
        <f>'三菜'!H42</f>
        <v>薑片</v>
      </c>
      <c r="G42" s="39">
        <f>'三菜'!I42</f>
        <v>1.9</v>
      </c>
      <c r="H42" s="38" t="str">
        <f>'三菜'!L42</f>
        <v>熟白蝦仁</v>
      </c>
      <c r="I42" s="39">
        <f>'三菜'!M42</f>
        <v>15.1</v>
      </c>
      <c r="J42" s="38" t="str">
        <f>'三菜'!P42</f>
        <v>韭菜</v>
      </c>
      <c r="K42" s="39">
        <f>'三菜'!Q42</f>
        <v>2.8</v>
      </c>
      <c r="L42" s="38" t="str">
        <f>'三菜'!T42</f>
        <v>紅豆</v>
      </c>
      <c r="M42" s="39">
        <f>'三菜'!U42</f>
        <v>9.4</v>
      </c>
      <c r="N42" s="335"/>
      <c r="O42" s="56" t="s">
        <v>142</v>
      </c>
      <c r="P42" s="87" t="str">
        <f>'三菜'!Z42</f>
        <v>3.9份</v>
      </c>
    </row>
    <row r="43" spans="2:16" ht="27" customHeight="1">
      <c r="B43" s="21" t="s">
        <v>3</v>
      </c>
      <c r="C43" s="317"/>
      <c r="D43" s="38">
        <f>'三菜'!D43</f>
        <v>0</v>
      </c>
      <c r="E43" s="39">
        <f>'三菜'!E43</f>
        <v>0</v>
      </c>
      <c r="F43" s="38">
        <f>'三菜'!H43</f>
        <v>0</v>
      </c>
      <c r="G43" s="39">
        <f>'三菜'!I43</f>
        <v>0</v>
      </c>
      <c r="H43" s="38" t="str">
        <f>'三菜'!L43</f>
        <v>青蔥</v>
      </c>
      <c r="I43" s="39">
        <f>'三菜'!M43</f>
        <v>3.8</v>
      </c>
      <c r="J43" s="38" t="str">
        <f>'三菜'!P43</f>
        <v>紅蘿蔔</v>
      </c>
      <c r="K43" s="39">
        <f>'三菜'!Q43</f>
        <v>1.9</v>
      </c>
      <c r="L43" s="38" t="str">
        <f>'三菜'!T43</f>
        <v>黑糯米</v>
      </c>
      <c r="M43" s="39">
        <f>'三菜'!U43</f>
        <v>6.6</v>
      </c>
      <c r="N43" s="335"/>
      <c r="O43" s="56" t="s">
        <v>28</v>
      </c>
      <c r="P43" s="87" t="str">
        <f>'三菜'!Z43</f>
        <v>0.7份</v>
      </c>
    </row>
    <row r="44" spans="2:16" ht="27" customHeight="1">
      <c r="B44" s="329" t="str">
        <f>'三菜'!B44</f>
        <v>星期五</v>
      </c>
      <c r="C44" s="317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 t="str">
        <f>'三菜'!P44</f>
        <v>蒜角</v>
      </c>
      <c r="K44" s="39">
        <f>'三菜'!Q44</f>
        <v>0.9</v>
      </c>
      <c r="L44" s="38">
        <f>'三菜'!T44</f>
        <v>0</v>
      </c>
      <c r="M44" s="39">
        <f>'三菜'!U44</f>
        <v>0</v>
      </c>
      <c r="N44" s="335"/>
      <c r="O44" s="56" t="s">
        <v>29</v>
      </c>
      <c r="P44" s="87" t="str">
        <f>'三菜'!Z44</f>
        <v>0.0份</v>
      </c>
    </row>
    <row r="45" spans="2:16" ht="27" customHeight="1">
      <c r="B45" s="329"/>
      <c r="C45" s="318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335"/>
      <c r="O45" s="57" t="s">
        <v>27</v>
      </c>
      <c r="P45" s="87" t="str">
        <f>'三菜'!Z45</f>
        <v>2.6份</v>
      </c>
    </row>
    <row r="46" spans="2:16" ht="27" customHeight="1">
      <c r="B46" s="330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335"/>
      <c r="O46" s="56"/>
      <c r="P46" s="87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335"/>
      <c r="O47" s="56" t="s">
        <v>30</v>
      </c>
      <c r="P47" s="87"/>
    </row>
    <row r="48" spans="2:16" ht="27" customHeight="1">
      <c r="B48" s="99">
        <f>'三菜'!B48</f>
        <v>635</v>
      </c>
      <c r="C48" s="100"/>
      <c r="D48" s="38">
        <f>'三菜'!D48</f>
        <v>0</v>
      </c>
      <c r="E48" s="39">
        <f>'三菜'!E48</f>
        <v>0</v>
      </c>
      <c r="F48" s="38">
        <f>'三菜'!H48</f>
        <v>0</v>
      </c>
      <c r="G48" s="39">
        <f>'三菜'!I48</f>
        <v>0</v>
      </c>
      <c r="H48" s="38">
        <f>'三菜'!L48</f>
        <v>0</v>
      </c>
      <c r="I48" s="39">
        <f>'三菜'!M48</f>
        <v>0</v>
      </c>
      <c r="J48" s="38">
        <f>'三菜'!P48</f>
        <v>0</v>
      </c>
      <c r="K48" s="39">
        <f>'三菜'!Q48</f>
        <v>0</v>
      </c>
      <c r="L48" s="38">
        <f>'三菜'!T48</f>
        <v>0</v>
      </c>
      <c r="M48" s="39">
        <f>'三菜'!U48</f>
        <v>0</v>
      </c>
      <c r="N48" s="335"/>
      <c r="O48" s="101" t="str">
        <f>'三菜'!Y48</f>
        <v>644大卡</v>
      </c>
      <c r="P48" s="87"/>
    </row>
    <row r="49" spans="2:16" ht="27" customHeight="1">
      <c r="B49" s="27">
        <f>'三菜'!B49</f>
        <v>2</v>
      </c>
      <c r="C49" s="316"/>
      <c r="D49" s="331" t="str">
        <f>'三菜'!D49</f>
        <v>白米飯</v>
      </c>
      <c r="E49" s="332"/>
      <c r="F49" s="331" t="str">
        <f>'三菜'!H49</f>
        <v>三杯雞丁</v>
      </c>
      <c r="G49" s="332"/>
      <c r="H49" s="331" t="str">
        <f>'三菜'!L49</f>
        <v>海茸肉絲</v>
      </c>
      <c r="I49" s="332"/>
      <c r="J49" s="331" t="str">
        <f>'三菜'!P49</f>
        <v>蒜香高麗菜</v>
      </c>
      <c r="K49" s="332"/>
      <c r="L49" s="331" t="str">
        <f>'三菜'!T49</f>
        <v>紫菜蛋花湯</v>
      </c>
      <c r="M49" s="332"/>
      <c r="N49" s="338">
        <f>'三菜'!X49</f>
        <v>0</v>
      </c>
      <c r="O49" s="55" t="s">
        <v>140</v>
      </c>
      <c r="P49" s="98" t="str">
        <f>'三菜'!Z49</f>
        <v>3.3份</v>
      </c>
    </row>
    <row r="50" spans="2:16" ht="27" customHeight="1">
      <c r="B50" s="21" t="s">
        <v>2</v>
      </c>
      <c r="C50" s="317"/>
      <c r="D50" s="35">
        <f>'三菜'!D50</f>
        <v>0</v>
      </c>
      <c r="E50" s="36">
        <f>'三菜'!E50</f>
        <v>0</v>
      </c>
      <c r="F50" s="35" t="str">
        <f>'三菜'!H50</f>
        <v>雞胸丁</v>
      </c>
      <c r="G50" s="36">
        <f>'三菜'!I50</f>
        <v>104.9</v>
      </c>
      <c r="H50" s="35" t="str">
        <f>'三菜'!L50</f>
        <v>海茸</v>
      </c>
      <c r="I50" s="36">
        <f>'三菜'!M50</f>
        <v>53.9</v>
      </c>
      <c r="J50" s="35" t="str">
        <f>'三菜'!P50</f>
        <v>高麗菜</v>
      </c>
      <c r="K50" s="36">
        <f>'三菜'!Q50</f>
        <v>83.2</v>
      </c>
      <c r="L50" s="35" t="str">
        <f>'三菜'!T50</f>
        <v>洗選蛋</v>
      </c>
      <c r="M50" s="36">
        <f>'三菜'!U50</f>
        <v>14.2</v>
      </c>
      <c r="N50" s="335"/>
      <c r="O50" s="56" t="s">
        <v>141</v>
      </c>
      <c r="P50" s="87" t="str">
        <f>'三菜'!Z50</f>
        <v>0.0份</v>
      </c>
    </row>
    <row r="51" spans="2:16" ht="27" customHeight="1">
      <c r="B51" s="21">
        <f>'三菜'!B51</f>
        <v>23</v>
      </c>
      <c r="C51" s="317"/>
      <c r="D51" s="38">
        <f>'三菜'!D51</f>
        <v>0</v>
      </c>
      <c r="E51" s="39">
        <f>'三菜'!E51</f>
        <v>0</v>
      </c>
      <c r="F51" s="38" t="str">
        <f>'三菜'!H51</f>
        <v>九層塔</v>
      </c>
      <c r="G51" s="39">
        <f>'三菜'!I51</f>
        <v>2.8</v>
      </c>
      <c r="H51" s="38" t="str">
        <f>'三菜'!L51</f>
        <v>豬肉絲</v>
      </c>
      <c r="I51" s="39">
        <f>'三菜'!M51</f>
        <v>4.7</v>
      </c>
      <c r="J51" s="38" t="str">
        <f>'三菜'!P51</f>
        <v>紅蘿蔔</v>
      </c>
      <c r="K51" s="39">
        <f>'三菜'!Q51</f>
        <v>1.9</v>
      </c>
      <c r="L51" s="38" t="str">
        <f>'三菜'!T51</f>
        <v>青蔥</v>
      </c>
      <c r="M51" s="39">
        <f>'三菜'!U51</f>
        <v>1.9</v>
      </c>
      <c r="N51" s="335"/>
      <c r="O51" s="56" t="s">
        <v>142</v>
      </c>
      <c r="P51" s="87" t="str">
        <f>'三菜'!Z51</f>
        <v>3.2份</v>
      </c>
    </row>
    <row r="52" spans="2:16" ht="27" customHeight="1">
      <c r="B52" s="21" t="s">
        <v>3</v>
      </c>
      <c r="C52" s="317"/>
      <c r="D52" s="38">
        <f>'三菜'!D52</f>
        <v>0</v>
      </c>
      <c r="E52" s="39">
        <f>'三菜'!E52</f>
        <v>0</v>
      </c>
      <c r="F52" s="38" t="str">
        <f>'三菜'!H52</f>
        <v>薑片</v>
      </c>
      <c r="G52" s="39">
        <f>'三菜'!I52</f>
        <v>1.9</v>
      </c>
      <c r="H52" s="38" t="str">
        <f>'三菜'!L52</f>
        <v>青蔥</v>
      </c>
      <c r="I52" s="39">
        <f>'三菜'!M52</f>
        <v>4.7</v>
      </c>
      <c r="J52" s="38" t="str">
        <f>'三菜'!P52</f>
        <v>蒜角</v>
      </c>
      <c r="K52" s="39">
        <f>'三菜'!Q52</f>
        <v>0.9</v>
      </c>
      <c r="L52" s="38" t="str">
        <f>'三菜'!T52</f>
        <v>紫菜</v>
      </c>
      <c r="M52" s="39">
        <f>'三菜'!U52</f>
        <v>0.9</v>
      </c>
      <c r="N52" s="335"/>
      <c r="O52" s="56" t="s">
        <v>28</v>
      </c>
      <c r="P52" s="87" t="str">
        <f>'三菜'!Z52</f>
        <v>1.5份</v>
      </c>
    </row>
    <row r="53" spans="2:16" ht="27" customHeight="1">
      <c r="B53" s="329" t="str">
        <f>'三菜'!B53</f>
        <v>星期六</v>
      </c>
      <c r="C53" s="317"/>
      <c r="D53" s="38">
        <f>'三菜'!D53</f>
        <v>0</v>
      </c>
      <c r="E53" s="39">
        <f>'三菜'!E53</f>
        <v>0</v>
      </c>
      <c r="F53" s="38">
        <f>'三菜'!H53</f>
        <v>0</v>
      </c>
      <c r="G53" s="39">
        <f>'三菜'!I53</f>
        <v>0</v>
      </c>
      <c r="H53" s="38" t="str">
        <f>'三菜'!L53</f>
        <v>薑絲</v>
      </c>
      <c r="I53" s="39">
        <f>'三菜'!M53</f>
        <v>1.9</v>
      </c>
      <c r="J53" s="38">
        <f>'三菜'!P53</f>
        <v>0</v>
      </c>
      <c r="K53" s="39">
        <f>'三菜'!Q53</f>
        <v>0</v>
      </c>
      <c r="L53" s="38">
        <f>'三菜'!T53</f>
        <v>0</v>
      </c>
      <c r="M53" s="39">
        <f>'三菜'!U53</f>
        <v>0</v>
      </c>
      <c r="N53" s="335"/>
      <c r="O53" s="56" t="s">
        <v>29</v>
      </c>
      <c r="P53" s="87" t="str">
        <f>'三菜'!Z53</f>
        <v>0.0份</v>
      </c>
    </row>
    <row r="54" spans="2:16" ht="27" customHeight="1">
      <c r="B54" s="329"/>
      <c r="C54" s="318"/>
      <c r="D54" s="38">
        <f>'三菜'!D54</f>
        <v>0</v>
      </c>
      <c r="E54" s="39">
        <f>'三菜'!E54</f>
        <v>0</v>
      </c>
      <c r="F54" s="38">
        <f>'三菜'!H54</f>
        <v>0</v>
      </c>
      <c r="G54" s="39">
        <f>'三菜'!I54</f>
        <v>0</v>
      </c>
      <c r="H54" s="38" t="str">
        <f>'三菜'!L54</f>
        <v>辣豆瓣醬</v>
      </c>
      <c r="I54" s="39">
        <f>'三菜'!M54</f>
        <v>4.4</v>
      </c>
      <c r="J54" s="38">
        <f>'三菜'!P54</f>
        <v>0</v>
      </c>
      <c r="K54" s="39">
        <f>'三菜'!Q54</f>
        <v>0</v>
      </c>
      <c r="L54" s="38">
        <f>'三菜'!T54</f>
        <v>0</v>
      </c>
      <c r="M54" s="39">
        <f>'三菜'!U54</f>
        <v>0</v>
      </c>
      <c r="N54" s="335"/>
      <c r="O54" s="57" t="s">
        <v>27</v>
      </c>
      <c r="P54" s="87" t="str">
        <f>'三菜'!Z54</f>
        <v>2.6份</v>
      </c>
    </row>
    <row r="55" spans="2:16" ht="27" customHeight="1">
      <c r="B55" s="330"/>
      <c r="C55" s="22"/>
      <c r="D55" s="38">
        <f>'三菜'!D55</f>
        <v>0</v>
      </c>
      <c r="E55" s="39">
        <f>'三菜'!E55</f>
        <v>0</v>
      </c>
      <c r="F55" s="38">
        <f>'三菜'!H55</f>
        <v>0</v>
      </c>
      <c r="G55" s="39">
        <f>'三菜'!I55</f>
        <v>0</v>
      </c>
      <c r="H55" s="38">
        <f>'三菜'!L55</f>
        <v>0</v>
      </c>
      <c r="I55" s="39">
        <f>'三菜'!M55</f>
        <v>0</v>
      </c>
      <c r="J55" s="38">
        <f>'三菜'!P55</f>
        <v>0</v>
      </c>
      <c r="K55" s="39">
        <f>'三菜'!Q55</f>
        <v>0</v>
      </c>
      <c r="L55" s="38">
        <f>'三菜'!T55</f>
        <v>0</v>
      </c>
      <c r="M55" s="39">
        <f>'三菜'!U55</f>
        <v>0</v>
      </c>
      <c r="N55" s="335"/>
      <c r="O55" s="56"/>
      <c r="P55" s="87"/>
    </row>
    <row r="56" spans="2:16" ht="27" customHeight="1">
      <c r="B56" s="23" t="s">
        <v>33</v>
      </c>
      <c r="C56" s="24"/>
      <c r="D56" s="38">
        <f>'三菜'!D56</f>
        <v>0</v>
      </c>
      <c r="E56" s="39">
        <f>'三菜'!E56</f>
        <v>0</v>
      </c>
      <c r="F56" s="38">
        <f>'三菜'!H56</f>
        <v>0</v>
      </c>
      <c r="G56" s="39">
        <f>'三菜'!I56</f>
        <v>0</v>
      </c>
      <c r="H56" s="38">
        <f>'三菜'!L56</f>
        <v>0</v>
      </c>
      <c r="I56" s="39">
        <f>'三菜'!M56</f>
        <v>0</v>
      </c>
      <c r="J56" s="38">
        <f>'三菜'!P56</f>
        <v>0</v>
      </c>
      <c r="K56" s="39">
        <f>'三菜'!Q56</f>
        <v>0</v>
      </c>
      <c r="L56" s="38">
        <f>'三菜'!T56</f>
        <v>0</v>
      </c>
      <c r="M56" s="39">
        <f>'三菜'!U56</f>
        <v>0</v>
      </c>
      <c r="N56" s="335"/>
      <c r="O56" s="56" t="s">
        <v>30</v>
      </c>
      <c r="P56" s="87"/>
    </row>
    <row r="57" spans="2:16" ht="27" customHeight="1" thickBot="1">
      <c r="B57" s="28">
        <f>'三菜'!B57</f>
        <v>635</v>
      </c>
      <c r="C57" s="29"/>
      <c r="D57" s="44">
        <f>'三菜'!D57</f>
        <v>0</v>
      </c>
      <c r="E57" s="45">
        <f>'三菜'!E57</f>
        <v>0</v>
      </c>
      <c r="F57" s="44">
        <f>'三菜'!H57</f>
        <v>0</v>
      </c>
      <c r="G57" s="45">
        <f>'三菜'!I57</f>
        <v>0</v>
      </c>
      <c r="H57" s="44">
        <f>'三菜'!L57</f>
        <v>0</v>
      </c>
      <c r="I57" s="45">
        <f>'三菜'!M57</f>
        <v>0</v>
      </c>
      <c r="J57" s="44">
        <f>'三菜'!P57</f>
        <v>0</v>
      </c>
      <c r="K57" s="45">
        <f>'三菜'!Q57</f>
        <v>0</v>
      </c>
      <c r="L57" s="44">
        <f>'三菜'!T57</f>
        <v>0</v>
      </c>
      <c r="M57" s="45">
        <f>'三菜'!U57</f>
        <v>0</v>
      </c>
      <c r="N57" s="344"/>
      <c r="O57" s="59" t="str">
        <f>'三菜'!Y57</f>
        <v>493大卡</v>
      </c>
      <c r="P57" s="89"/>
    </row>
    <row r="58" spans="2:16" s="6" customFormat="1" ht="24.75" customHeight="1">
      <c r="B58" s="340" t="s">
        <v>43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</row>
    <row r="59" spans="2:16" s="6" customFormat="1" ht="24.75" customHeight="1"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</row>
    <row r="60" spans="2:16" ht="31.5" customHeight="1">
      <c r="B60" s="32" t="s">
        <v>37</v>
      </c>
      <c r="C60" s="31"/>
      <c r="D60" s="32"/>
      <c r="E60" s="33"/>
      <c r="F60" s="32"/>
      <c r="G60" s="33"/>
      <c r="H60" s="32" t="s">
        <v>32</v>
      </c>
      <c r="I60" s="33"/>
      <c r="J60" s="31"/>
      <c r="K60" s="34"/>
      <c r="L60" s="31" t="s">
        <v>38</v>
      </c>
      <c r="M60" s="34"/>
      <c r="N60" s="31"/>
      <c r="O60" s="31"/>
      <c r="P60" s="31"/>
    </row>
    <row r="61" s="11" customFormat="1" ht="27" customHeight="1">
      <c r="A61" s="76"/>
    </row>
    <row r="62" s="11" customFormat="1" ht="27" customHeight="1"/>
    <row r="63" spans="1:16" s="8" customFormat="1" ht="62.25" customHeight="1">
      <c r="A63" s="12"/>
      <c r="B63" s="342" t="s">
        <v>39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</row>
    <row r="64" spans="2:16" s="8" customFormat="1" ht="46.5" customHeight="1">
      <c r="B64" s="343" t="s">
        <v>36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</row>
    <row r="65" s="8" customFormat="1" ht="16.5" customHeight="1"/>
    <row r="66" s="8" customFormat="1" ht="16.5" customHeight="1"/>
    <row r="67" spans="2:16" ht="16.5" customHeight="1"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6.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</sheetData>
  <sheetProtection/>
  <mergeCells count="58">
    <mergeCell ref="B58:P59"/>
    <mergeCell ref="B63:P63"/>
    <mergeCell ref="B64:P64"/>
    <mergeCell ref="N40:N48"/>
    <mergeCell ref="B44:B46"/>
    <mergeCell ref="C49:C54"/>
    <mergeCell ref="D49:E49"/>
    <mergeCell ref="F49:G49"/>
    <mergeCell ref="H49:I49"/>
    <mergeCell ref="J49:K49"/>
    <mergeCell ref="L49:M49"/>
    <mergeCell ref="N49:N57"/>
    <mergeCell ref="B53:B55"/>
    <mergeCell ref="C40:C45"/>
    <mergeCell ref="D40:E40"/>
    <mergeCell ref="F40:G40"/>
    <mergeCell ref="H40:I40"/>
    <mergeCell ref="J40:K40"/>
    <mergeCell ref="L40:M40"/>
    <mergeCell ref="N22:N30"/>
    <mergeCell ref="B26:B28"/>
    <mergeCell ref="C31:C36"/>
    <mergeCell ref="D31:E31"/>
    <mergeCell ref="F31:G31"/>
    <mergeCell ref="H31:I31"/>
    <mergeCell ref="J31:K31"/>
    <mergeCell ref="L31:M31"/>
    <mergeCell ref="N31:N39"/>
    <mergeCell ref="B35:B37"/>
    <mergeCell ref="C22:C27"/>
    <mergeCell ref="D22:E22"/>
    <mergeCell ref="F22:G22"/>
    <mergeCell ref="H22:I22"/>
    <mergeCell ref="J22:K22"/>
    <mergeCell ref="L22:M22"/>
    <mergeCell ref="N4:N12"/>
    <mergeCell ref="B8:B10"/>
    <mergeCell ref="C13:C18"/>
    <mergeCell ref="D13:E13"/>
    <mergeCell ref="F13:G13"/>
    <mergeCell ref="H13:I13"/>
    <mergeCell ref="J13:K13"/>
    <mergeCell ref="L13:M13"/>
    <mergeCell ref="N13:N21"/>
    <mergeCell ref="B17:B19"/>
    <mergeCell ref="C4:C9"/>
    <mergeCell ref="D4:E4"/>
    <mergeCell ref="F4:G4"/>
    <mergeCell ref="H4:I4"/>
    <mergeCell ref="J4:K4"/>
    <mergeCell ref="L4:M4"/>
    <mergeCell ref="B1:P1"/>
    <mergeCell ref="D3:E3"/>
    <mergeCell ref="F3:G3"/>
    <mergeCell ref="H3:I3"/>
    <mergeCell ref="J3:K3"/>
    <mergeCell ref="L3:M3"/>
    <mergeCell ref="O3:P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N44"/>
  <sheetViews>
    <sheetView showZeros="0" zoomScalePageLayoutView="0" workbookViewId="0" topLeftCell="B1">
      <selection activeCell="J14" sqref="J14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356" t="str">
        <f>SUBSTITUTE('三菜'!B1,"食譜設計","意見調查表")</f>
        <v>苗栗縣大湖鄉大湖國民小學 107學年度第二學期第2週午餐意見調查表表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2:14" ht="21.75" customHeight="1" thickBot="1">
      <c r="B3" s="357" t="s">
        <v>14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2:14" ht="22.5" customHeight="1">
      <c r="B4" s="358" t="s">
        <v>0</v>
      </c>
      <c r="C4" s="360" t="s">
        <v>1</v>
      </c>
      <c r="D4" s="360" t="s">
        <v>6</v>
      </c>
      <c r="E4" s="360" t="s">
        <v>15</v>
      </c>
      <c r="F4" s="360"/>
      <c r="G4" s="360"/>
      <c r="H4" s="360" t="s">
        <v>7</v>
      </c>
      <c r="I4" s="360"/>
      <c r="J4" s="360"/>
      <c r="K4" s="360" t="s">
        <v>16</v>
      </c>
      <c r="L4" s="360"/>
      <c r="M4" s="360"/>
      <c r="N4" s="362" t="s">
        <v>17</v>
      </c>
    </row>
    <row r="5" spans="2:14" ht="21.75" customHeight="1" thickBot="1">
      <c r="B5" s="359"/>
      <c r="C5" s="361"/>
      <c r="D5" s="361"/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7" t="s">
        <v>13</v>
      </c>
      <c r="K5" s="77" t="s">
        <v>8</v>
      </c>
      <c r="L5" s="77" t="s">
        <v>9</v>
      </c>
      <c r="M5" s="77" t="s">
        <v>10</v>
      </c>
      <c r="N5" s="363"/>
    </row>
    <row r="6" spans="2:14" ht="21.75" customHeight="1">
      <c r="B6" s="78">
        <f>IF('三菜'!B4&lt;&gt;"",'三菜'!B4,"")</f>
        <v>2</v>
      </c>
      <c r="C6" s="364" t="str">
        <f>RIGHT(IF('三菜'!B8&lt;&gt;"",'三菜'!B8,""),1)</f>
        <v>一</v>
      </c>
      <c r="D6" s="79" t="str">
        <f>'三菜'!D4</f>
        <v>白米飯</v>
      </c>
      <c r="E6" s="79"/>
      <c r="F6" s="79"/>
      <c r="G6" s="79"/>
      <c r="H6" s="79"/>
      <c r="I6" s="79"/>
      <c r="J6" s="79"/>
      <c r="K6" s="79"/>
      <c r="L6" s="79"/>
      <c r="M6" s="79"/>
      <c r="N6" s="362"/>
    </row>
    <row r="7" spans="2:14" ht="21.75" customHeight="1">
      <c r="B7" s="80" t="s">
        <v>2</v>
      </c>
      <c r="C7" s="365"/>
      <c r="D7" s="81" t="str">
        <f>'三菜'!H4</f>
        <v>迷迭香炒雞</v>
      </c>
      <c r="E7" s="81"/>
      <c r="F7" s="81"/>
      <c r="G7" s="81"/>
      <c r="H7" s="81"/>
      <c r="I7" s="81"/>
      <c r="J7" s="81"/>
      <c r="K7" s="81"/>
      <c r="L7" s="81"/>
      <c r="M7" s="81"/>
      <c r="N7" s="367"/>
    </row>
    <row r="8" spans="2:14" ht="21.75" customHeight="1">
      <c r="B8" s="80">
        <f>IF('三菜'!B6&lt;&gt;"",'三菜'!B6,"")</f>
        <v>18</v>
      </c>
      <c r="C8" s="365"/>
      <c r="D8" s="81" t="str">
        <f>'三菜'!L4</f>
        <v>螞蟻上樹</v>
      </c>
      <c r="E8" s="81"/>
      <c r="F8" s="81"/>
      <c r="G8" s="81"/>
      <c r="H8" s="81"/>
      <c r="I8" s="81"/>
      <c r="J8" s="81"/>
      <c r="K8" s="81"/>
      <c r="L8" s="81"/>
      <c r="M8" s="81"/>
      <c r="N8" s="367"/>
    </row>
    <row r="9" spans="2:14" ht="21.75" customHeight="1">
      <c r="B9" s="80" t="s">
        <v>3</v>
      </c>
      <c r="C9" s="365"/>
      <c r="D9" s="81" t="str">
        <f>'三菜'!P4</f>
        <v>蒜炒菠菜</v>
      </c>
      <c r="E9" s="81"/>
      <c r="F9" s="81"/>
      <c r="G9" s="81"/>
      <c r="H9" s="81"/>
      <c r="I9" s="81"/>
      <c r="J9" s="81"/>
      <c r="K9" s="81"/>
      <c r="L9" s="81"/>
      <c r="M9" s="81"/>
      <c r="N9" s="367"/>
    </row>
    <row r="10" spans="2:14" ht="21.75" customHeight="1">
      <c r="B10" s="82"/>
      <c r="C10" s="365"/>
      <c r="D10" s="81" t="str">
        <f>'三菜'!T4</f>
        <v>玉米排骨湯</v>
      </c>
      <c r="E10" s="81"/>
      <c r="F10" s="81"/>
      <c r="G10" s="81"/>
      <c r="H10" s="81"/>
      <c r="I10" s="81"/>
      <c r="J10" s="81"/>
      <c r="K10" s="81"/>
      <c r="L10" s="81"/>
      <c r="M10" s="81"/>
      <c r="N10" s="367"/>
    </row>
    <row r="11" spans="2:14" ht="21.75" customHeight="1" thickBot="1">
      <c r="B11" s="83"/>
      <c r="C11" s="366"/>
      <c r="D11" s="84">
        <f>'三菜'!X4</f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368"/>
    </row>
    <row r="12" spans="2:14" ht="21.75" customHeight="1">
      <c r="B12" s="78">
        <f>IF('三菜'!B13&lt;&gt;"",'三菜'!B13,"")</f>
        <v>2</v>
      </c>
      <c r="C12" s="364" t="str">
        <f>RIGHT(IF('三菜'!B17&lt;&gt;"",'三菜'!B17,""),1)</f>
        <v>二</v>
      </c>
      <c r="D12" s="79" t="str">
        <f>'三菜'!D13</f>
        <v>糙米飯</v>
      </c>
      <c r="E12" s="79"/>
      <c r="F12" s="79"/>
      <c r="G12" s="79"/>
      <c r="H12" s="79"/>
      <c r="I12" s="79"/>
      <c r="J12" s="79"/>
      <c r="K12" s="79"/>
      <c r="L12" s="79"/>
      <c r="M12" s="79"/>
      <c r="N12" s="362"/>
    </row>
    <row r="13" spans="2:14" ht="21.75" customHeight="1">
      <c r="B13" s="80" t="s">
        <v>2</v>
      </c>
      <c r="C13" s="365"/>
      <c r="D13" s="81" t="str">
        <f>'三菜'!H13</f>
        <v>蔥爆肉片</v>
      </c>
      <c r="E13" s="81"/>
      <c r="F13" s="81"/>
      <c r="G13" s="81"/>
      <c r="H13" s="81"/>
      <c r="I13" s="81"/>
      <c r="J13" s="81"/>
      <c r="K13" s="81"/>
      <c r="L13" s="81"/>
      <c r="M13" s="81"/>
      <c r="N13" s="367"/>
    </row>
    <row r="14" spans="2:14" ht="21.75" customHeight="1">
      <c r="B14" s="80">
        <f>IF('三菜'!B15&lt;&gt;"",'三菜'!B15,"")</f>
        <v>19</v>
      </c>
      <c r="C14" s="365"/>
      <c r="D14" s="81" t="str">
        <f>'三菜'!L13</f>
        <v>鹹蛋杏鮑菇</v>
      </c>
      <c r="E14" s="81"/>
      <c r="F14" s="81"/>
      <c r="G14" s="81"/>
      <c r="H14" s="81"/>
      <c r="I14" s="81"/>
      <c r="J14" s="81"/>
      <c r="K14" s="81"/>
      <c r="L14" s="81"/>
      <c r="M14" s="81"/>
      <c r="N14" s="367"/>
    </row>
    <row r="15" spans="2:14" ht="21.75" customHeight="1">
      <c r="B15" s="80" t="s">
        <v>3</v>
      </c>
      <c r="C15" s="365"/>
      <c r="D15" s="81" t="str">
        <f>'三菜'!P13</f>
        <v>薑絲芥藍</v>
      </c>
      <c r="E15" s="81"/>
      <c r="F15" s="81"/>
      <c r="G15" s="81"/>
      <c r="H15" s="81"/>
      <c r="I15" s="81"/>
      <c r="J15" s="81"/>
      <c r="K15" s="81"/>
      <c r="L15" s="81"/>
      <c r="M15" s="81"/>
      <c r="N15" s="367"/>
    </row>
    <row r="16" spans="2:14" ht="21.75" customHeight="1">
      <c r="B16" s="82"/>
      <c r="C16" s="365"/>
      <c r="D16" s="81" t="str">
        <f>'三菜'!T13</f>
        <v>蕃茄蛋花湯</v>
      </c>
      <c r="E16" s="81"/>
      <c r="F16" s="81"/>
      <c r="G16" s="81"/>
      <c r="H16" s="81"/>
      <c r="I16" s="81"/>
      <c r="J16" s="81"/>
      <c r="K16" s="81"/>
      <c r="L16" s="81"/>
      <c r="M16" s="81"/>
      <c r="N16" s="367"/>
    </row>
    <row r="17" spans="2:14" ht="21.75" customHeight="1" thickBot="1">
      <c r="B17" s="83"/>
      <c r="C17" s="366"/>
      <c r="D17" s="84" t="str">
        <f>'三菜'!X13</f>
        <v>水果</v>
      </c>
      <c r="E17" s="84"/>
      <c r="F17" s="84"/>
      <c r="G17" s="84"/>
      <c r="H17" s="84"/>
      <c r="I17" s="84"/>
      <c r="J17" s="84"/>
      <c r="K17" s="84"/>
      <c r="L17" s="84"/>
      <c r="M17" s="84"/>
      <c r="N17" s="368"/>
    </row>
    <row r="18" spans="2:14" ht="21.75" customHeight="1">
      <c r="B18" s="78">
        <f>IF('三菜'!B22&lt;&gt;"",'三菜'!B22,"")</f>
        <v>2</v>
      </c>
      <c r="C18" s="364" t="str">
        <f>RIGHT(IF('三菜'!B26&lt;&gt;"",'三菜'!B26,""),1)</f>
        <v>三</v>
      </c>
      <c r="D18" s="79" t="str">
        <f>'三菜'!D22</f>
        <v>白米飯</v>
      </c>
      <c r="E18" s="79"/>
      <c r="F18" s="79"/>
      <c r="G18" s="79"/>
      <c r="H18" s="79"/>
      <c r="I18" s="79"/>
      <c r="J18" s="79"/>
      <c r="K18" s="79"/>
      <c r="L18" s="79"/>
      <c r="M18" s="79"/>
      <c r="N18" s="362"/>
    </row>
    <row r="19" spans="2:14" ht="21.75" customHeight="1">
      <c r="B19" s="80" t="s">
        <v>2</v>
      </c>
      <c r="C19" s="365"/>
      <c r="D19" s="81" t="str">
        <f>'三菜'!H22</f>
        <v>無骨香雞排</v>
      </c>
      <c r="E19" s="81"/>
      <c r="F19" s="81"/>
      <c r="G19" s="81"/>
      <c r="H19" s="81"/>
      <c r="I19" s="81"/>
      <c r="J19" s="81"/>
      <c r="K19" s="81"/>
      <c r="L19" s="81"/>
      <c r="M19" s="81"/>
      <c r="N19" s="367"/>
    </row>
    <row r="20" spans="2:14" ht="21.75" customHeight="1">
      <c r="B20" s="80">
        <f>IF('三菜'!B24&lt;&gt;"",'三菜'!B24,"")</f>
        <v>20</v>
      </c>
      <c r="C20" s="365"/>
      <c r="D20" s="81" t="str">
        <f>'三菜'!L22</f>
        <v>黃瓜鮮燴</v>
      </c>
      <c r="E20" s="81"/>
      <c r="F20" s="81"/>
      <c r="G20" s="81"/>
      <c r="H20" s="81"/>
      <c r="I20" s="81"/>
      <c r="J20" s="81"/>
      <c r="K20" s="81"/>
      <c r="L20" s="81"/>
      <c r="M20" s="81"/>
      <c r="N20" s="367"/>
    </row>
    <row r="21" spans="2:14" ht="21.75" customHeight="1">
      <c r="B21" s="80" t="s">
        <v>3</v>
      </c>
      <c r="C21" s="365"/>
      <c r="D21" s="81" t="str">
        <f>'三菜'!P22</f>
        <v>蒜炒油菜</v>
      </c>
      <c r="E21" s="81"/>
      <c r="F21" s="81"/>
      <c r="G21" s="81"/>
      <c r="H21" s="81"/>
      <c r="I21" s="81"/>
      <c r="J21" s="81"/>
      <c r="K21" s="81"/>
      <c r="L21" s="81"/>
      <c r="M21" s="81"/>
      <c r="N21" s="367"/>
    </row>
    <row r="22" spans="2:14" ht="21.75" customHeight="1">
      <c r="B22" s="82"/>
      <c r="C22" s="365"/>
      <c r="D22" s="81" t="str">
        <f>'三菜'!T22</f>
        <v>味噌豆腐湯</v>
      </c>
      <c r="E22" s="81"/>
      <c r="F22" s="81"/>
      <c r="G22" s="81"/>
      <c r="H22" s="81"/>
      <c r="I22" s="81"/>
      <c r="J22" s="81"/>
      <c r="K22" s="81"/>
      <c r="L22" s="81"/>
      <c r="M22" s="81"/>
      <c r="N22" s="367"/>
    </row>
    <row r="23" spans="2:14" ht="21.75" customHeight="1" thickBot="1">
      <c r="B23" s="83"/>
      <c r="C23" s="366"/>
      <c r="D23" s="84">
        <f>'三菜'!X22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368"/>
    </row>
    <row r="24" spans="2:14" ht="21.75" customHeight="1">
      <c r="B24" s="78">
        <f>IF('三菜'!B31&lt;&gt;"",'三菜'!B31,"")</f>
        <v>2</v>
      </c>
      <c r="C24" s="364" t="str">
        <f>RIGHT(IF('三菜'!B35&lt;&gt;"",'三菜'!B35,""),1)</f>
        <v>四</v>
      </c>
      <c r="D24" s="79" t="str">
        <f>'三菜'!D31</f>
        <v>地瓜飯</v>
      </c>
      <c r="E24" s="79"/>
      <c r="F24" s="79"/>
      <c r="G24" s="79"/>
      <c r="H24" s="79"/>
      <c r="I24" s="79"/>
      <c r="J24" s="79"/>
      <c r="K24" s="79"/>
      <c r="L24" s="79"/>
      <c r="M24" s="79"/>
      <c r="N24" s="362"/>
    </row>
    <row r="25" spans="2:14" ht="21.75" customHeight="1">
      <c r="B25" s="80" t="s">
        <v>2</v>
      </c>
      <c r="C25" s="365"/>
      <c r="D25" s="81" t="str">
        <f>'三菜'!H31</f>
        <v>粉蒸排骨</v>
      </c>
      <c r="E25" s="81"/>
      <c r="F25" s="81"/>
      <c r="G25" s="81"/>
      <c r="H25" s="81"/>
      <c r="I25" s="81"/>
      <c r="J25" s="81"/>
      <c r="K25" s="81"/>
      <c r="L25" s="81"/>
      <c r="M25" s="81"/>
      <c r="N25" s="367"/>
    </row>
    <row r="26" spans="2:14" ht="21.75" customHeight="1">
      <c r="B26" s="80">
        <f>IF('三菜'!B33&lt;&gt;"",'三菜'!B33,"")</f>
        <v>21</v>
      </c>
      <c r="C26" s="365"/>
      <c r="D26" s="81" t="str">
        <f>'三菜'!L31</f>
        <v>麻婆豆腐</v>
      </c>
      <c r="E26" s="81"/>
      <c r="F26" s="81"/>
      <c r="G26" s="81"/>
      <c r="H26" s="81"/>
      <c r="I26" s="81"/>
      <c r="J26" s="81"/>
      <c r="K26" s="81"/>
      <c r="L26" s="81"/>
      <c r="M26" s="81"/>
      <c r="N26" s="367"/>
    </row>
    <row r="27" spans="2:14" ht="21.75" customHeight="1">
      <c r="B27" s="80" t="s">
        <v>3</v>
      </c>
      <c r="C27" s="365"/>
      <c r="D27" s="81" t="str">
        <f>'三菜'!P31</f>
        <v>蒜香小白菜</v>
      </c>
      <c r="E27" s="81"/>
      <c r="F27" s="81"/>
      <c r="G27" s="81"/>
      <c r="H27" s="81"/>
      <c r="I27" s="81"/>
      <c r="J27" s="81"/>
      <c r="K27" s="81"/>
      <c r="L27" s="81"/>
      <c r="M27" s="81"/>
      <c r="N27" s="367"/>
    </row>
    <row r="28" spans="2:14" ht="21.75" customHeight="1">
      <c r="B28" s="82"/>
      <c r="C28" s="365"/>
      <c r="D28" s="81" t="str">
        <f>'三菜'!T31</f>
        <v>豬血湯</v>
      </c>
      <c r="E28" s="81"/>
      <c r="F28" s="81"/>
      <c r="G28" s="81"/>
      <c r="H28" s="81"/>
      <c r="I28" s="81"/>
      <c r="J28" s="81"/>
      <c r="K28" s="81"/>
      <c r="L28" s="81"/>
      <c r="M28" s="81"/>
      <c r="N28" s="367"/>
    </row>
    <row r="29" spans="2:14" ht="21.75" customHeight="1" thickBot="1">
      <c r="B29" s="83"/>
      <c r="C29" s="366"/>
      <c r="D29" s="84" t="str">
        <f>'三菜'!X31</f>
        <v>保久乳</v>
      </c>
      <c r="E29" s="84"/>
      <c r="F29" s="84"/>
      <c r="G29" s="84"/>
      <c r="H29" s="84"/>
      <c r="I29" s="84"/>
      <c r="J29" s="84"/>
      <c r="K29" s="84"/>
      <c r="L29" s="84"/>
      <c r="M29" s="84"/>
      <c r="N29" s="368"/>
    </row>
    <row r="30" spans="2:14" ht="21.75" customHeight="1">
      <c r="B30" s="78">
        <f>IF('三菜'!B40&lt;&gt;"",'三菜'!B40,"")</f>
        <v>2</v>
      </c>
      <c r="C30" s="364" t="str">
        <f>RIGHT(IF('三菜'!B44&lt;&gt;"",'三菜'!B44,""),1)</f>
        <v>五</v>
      </c>
      <c r="D30" s="79" t="str">
        <f>'三菜'!D40</f>
        <v>白米飯</v>
      </c>
      <c r="E30" s="79"/>
      <c r="F30" s="79"/>
      <c r="G30" s="79"/>
      <c r="H30" s="79"/>
      <c r="I30" s="79"/>
      <c r="J30" s="79"/>
      <c r="K30" s="79"/>
      <c r="L30" s="79"/>
      <c r="M30" s="79"/>
      <c r="N30" s="362"/>
    </row>
    <row r="31" spans="2:14" ht="21.75" customHeight="1">
      <c r="B31" s="80" t="s">
        <v>2</v>
      </c>
      <c r="C31" s="365"/>
      <c r="D31" s="81" t="str">
        <f>'三菜'!H40</f>
        <v>蠔油燜鴨</v>
      </c>
      <c r="E31" s="81"/>
      <c r="F31" s="81"/>
      <c r="G31" s="81"/>
      <c r="H31" s="81"/>
      <c r="I31" s="81"/>
      <c r="J31" s="81"/>
      <c r="K31" s="81"/>
      <c r="L31" s="81"/>
      <c r="M31" s="81"/>
      <c r="N31" s="367"/>
    </row>
    <row r="32" spans="2:14" ht="21.75" customHeight="1">
      <c r="B32" s="80">
        <f>IF('三菜'!B42&lt;&gt;"",'三菜'!B42,"")</f>
        <v>22</v>
      </c>
      <c r="C32" s="365"/>
      <c r="D32" s="81" t="str">
        <f>'三菜'!L40</f>
        <v>蝦仁炒蛋</v>
      </c>
      <c r="E32" s="81"/>
      <c r="F32" s="81"/>
      <c r="G32" s="81"/>
      <c r="H32" s="81"/>
      <c r="I32" s="81"/>
      <c r="J32" s="81"/>
      <c r="K32" s="81"/>
      <c r="L32" s="81"/>
      <c r="M32" s="81"/>
      <c r="N32" s="367"/>
    </row>
    <row r="33" spans="2:14" ht="21.75" customHeight="1">
      <c r="B33" s="80" t="s">
        <v>3</v>
      </c>
      <c r="C33" s="365"/>
      <c r="D33" s="81" t="str">
        <f>'三菜'!P40</f>
        <v>炒豆芽菜</v>
      </c>
      <c r="E33" s="81"/>
      <c r="F33" s="81"/>
      <c r="G33" s="81"/>
      <c r="H33" s="81"/>
      <c r="I33" s="81"/>
      <c r="J33" s="81"/>
      <c r="K33" s="81"/>
      <c r="L33" s="81"/>
      <c r="M33" s="81"/>
      <c r="N33" s="367"/>
    </row>
    <row r="34" spans="2:14" ht="21.75" customHeight="1">
      <c r="B34" s="82"/>
      <c r="C34" s="365"/>
      <c r="D34" s="81" t="str">
        <f>'三菜'!T40</f>
        <v>紅豆紫米湯</v>
      </c>
      <c r="E34" s="81"/>
      <c r="F34" s="81"/>
      <c r="G34" s="81"/>
      <c r="H34" s="81"/>
      <c r="I34" s="81"/>
      <c r="J34" s="81"/>
      <c r="K34" s="81"/>
      <c r="L34" s="81"/>
      <c r="M34" s="81"/>
      <c r="N34" s="367"/>
    </row>
    <row r="35" spans="2:14" ht="21.75" customHeight="1" thickBot="1">
      <c r="B35" s="83"/>
      <c r="C35" s="366"/>
      <c r="D35" s="84">
        <f>'三菜'!X40</f>
        <v>0</v>
      </c>
      <c r="E35" s="84"/>
      <c r="F35" s="84"/>
      <c r="G35" s="84"/>
      <c r="H35" s="84"/>
      <c r="I35" s="84"/>
      <c r="J35" s="84"/>
      <c r="K35" s="84"/>
      <c r="L35" s="84"/>
      <c r="M35" s="84"/>
      <c r="N35" s="368"/>
    </row>
    <row r="36" spans="2:14" ht="21.75" customHeight="1">
      <c r="B36" s="78">
        <f>IF('三菜'!B49&lt;&gt;"",'三菜'!B49,"")</f>
        <v>2</v>
      </c>
      <c r="C36" s="364" t="str">
        <f>RIGHT(IF('三菜'!B53&lt;&gt;"",'三菜'!B53,""),1)</f>
        <v>六</v>
      </c>
      <c r="D36" s="79" t="str">
        <f>'三菜'!D49</f>
        <v>白米飯</v>
      </c>
      <c r="E36" s="79"/>
      <c r="F36" s="79"/>
      <c r="G36" s="79"/>
      <c r="H36" s="79"/>
      <c r="I36" s="79"/>
      <c r="J36" s="79"/>
      <c r="K36" s="79"/>
      <c r="L36" s="79"/>
      <c r="M36" s="79"/>
      <c r="N36" s="362"/>
    </row>
    <row r="37" spans="2:14" ht="21.75" customHeight="1">
      <c r="B37" s="80" t="s">
        <v>2</v>
      </c>
      <c r="C37" s="365"/>
      <c r="D37" s="81" t="str">
        <f>'三菜'!H49</f>
        <v>三杯雞丁</v>
      </c>
      <c r="E37" s="81"/>
      <c r="F37" s="81"/>
      <c r="G37" s="81"/>
      <c r="H37" s="81"/>
      <c r="I37" s="81"/>
      <c r="J37" s="81"/>
      <c r="K37" s="81"/>
      <c r="L37" s="81"/>
      <c r="M37" s="81"/>
      <c r="N37" s="367"/>
    </row>
    <row r="38" spans="2:14" ht="21.75" customHeight="1">
      <c r="B38" s="80">
        <f>IF('三菜'!B51&lt;&gt;"",'三菜'!B51,"")</f>
        <v>23</v>
      </c>
      <c r="C38" s="365"/>
      <c r="D38" s="81" t="str">
        <f>'三菜'!L49</f>
        <v>海茸肉絲</v>
      </c>
      <c r="E38" s="81"/>
      <c r="F38" s="81"/>
      <c r="G38" s="81"/>
      <c r="H38" s="81"/>
      <c r="I38" s="81"/>
      <c r="J38" s="81"/>
      <c r="K38" s="81"/>
      <c r="L38" s="81"/>
      <c r="M38" s="81"/>
      <c r="N38" s="367"/>
    </row>
    <row r="39" spans="2:14" ht="21.75" customHeight="1">
      <c r="B39" s="80" t="s">
        <v>3</v>
      </c>
      <c r="C39" s="365"/>
      <c r="D39" s="81" t="str">
        <f>'三菜'!P49</f>
        <v>蒜香高麗菜</v>
      </c>
      <c r="E39" s="81"/>
      <c r="F39" s="81"/>
      <c r="G39" s="81"/>
      <c r="H39" s="81"/>
      <c r="I39" s="81"/>
      <c r="J39" s="81"/>
      <c r="K39" s="81"/>
      <c r="L39" s="81"/>
      <c r="M39" s="81"/>
      <c r="N39" s="367"/>
    </row>
    <row r="40" spans="2:14" ht="21.75" customHeight="1">
      <c r="B40" s="82"/>
      <c r="C40" s="365"/>
      <c r="D40" s="81" t="str">
        <f>'三菜'!T49</f>
        <v>紫菜蛋花湯</v>
      </c>
      <c r="E40" s="81"/>
      <c r="F40" s="81"/>
      <c r="G40" s="81"/>
      <c r="H40" s="81"/>
      <c r="I40" s="81"/>
      <c r="J40" s="81"/>
      <c r="K40" s="81"/>
      <c r="L40" s="81"/>
      <c r="M40" s="81"/>
      <c r="N40" s="367"/>
    </row>
    <row r="41" spans="2:14" ht="21.75" customHeight="1" thickBot="1">
      <c r="B41" s="83"/>
      <c r="C41" s="366"/>
      <c r="D41" s="84">
        <f>'三菜'!X49</f>
        <v>0</v>
      </c>
      <c r="E41" s="84"/>
      <c r="F41" s="84"/>
      <c r="G41" s="84"/>
      <c r="H41" s="84"/>
      <c r="I41" s="84"/>
      <c r="J41" s="84"/>
      <c r="K41" s="84"/>
      <c r="L41" s="84"/>
      <c r="M41" s="84"/>
      <c r="N41" s="368"/>
    </row>
    <row r="42" spans="2:14" ht="21.7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2:14" ht="21.75" customHeight="1">
      <c r="B43" s="85" t="s">
        <v>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4" ht="21.75" customHeight="1">
      <c r="B44" s="85" t="s">
        <v>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</sheetData>
  <sheetProtection/>
  <mergeCells count="21">
    <mergeCell ref="C24:C29"/>
    <mergeCell ref="N24:N29"/>
    <mergeCell ref="C30:C35"/>
    <mergeCell ref="N30:N35"/>
    <mergeCell ref="C36:C41"/>
    <mergeCell ref="N36:N41"/>
    <mergeCell ref="C6:C11"/>
    <mergeCell ref="N6:N11"/>
    <mergeCell ref="C12:C17"/>
    <mergeCell ref="N12:N17"/>
    <mergeCell ref="C18:C23"/>
    <mergeCell ref="N18:N23"/>
    <mergeCell ref="B2:N2"/>
    <mergeCell ref="B3:N3"/>
    <mergeCell ref="B4:B5"/>
    <mergeCell ref="C4:C5"/>
    <mergeCell ref="D4:D5"/>
    <mergeCell ref="E4:G4"/>
    <mergeCell ref="H4:J4"/>
    <mergeCell ref="K4:M4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B2" sqref="B2:F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105" customFormat="1" ht="25.5" customHeight="1">
      <c r="A1" s="369" t="str">
        <f>'三菜'!B1</f>
        <v>苗栗縣大湖鄉大湖國民小學 107學年度第二學期第2週午餐食譜設計表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</row>
    <row r="2" s="106" customFormat="1" ht="7.5" customHeight="1" thickBot="1"/>
    <row r="3" spans="1:52" ht="14.25" customHeight="1" thickBot="1">
      <c r="A3" s="370"/>
      <c r="B3" s="107"/>
      <c r="C3" s="373" t="s">
        <v>45</v>
      </c>
      <c r="D3" s="373"/>
      <c r="E3" s="373"/>
      <c r="F3" s="373"/>
      <c r="G3" s="373"/>
      <c r="H3" s="374"/>
      <c r="I3" s="107"/>
      <c r="J3" s="373" t="s">
        <v>46</v>
      </c>
      <c r="K3" s="373"/>
      <c r="L3" s="373"/>
      <c r="M3" s="373"/>
      <c r="N3" s="373"/>
      <c r="O3" s="374"/>
      <c r="P3" s="108"/>
      <c r="Q3" s="373" t="s">
        <v>47</v>
      </c>
      <c r="R3" s="373"/>
      <c r="S3" s="373"/>
      <c r="T3" s="373"/>
      <c r="U3" s="373"/>
      <c r="V3" s="374"/>
      <c r="W3" s="108"/>
      <c r="X3" s="373" t="s">
        <v>48</v>
      </c>
      <c r="Y3" s="373"/>
      <c r="Z3" s="373"/>
      <c r="AA3" s="373"/>
      <c r="AB3" s="373"/>
      <c r="AC3" s="374"/>
      <c r="AD3" s="108"/>
      <c r="AE3" s="373" t="s">
        <v>49</v>
      </c>
      <c r="AF3" s="373"/>
      <c r="AG3" s="373"/>
      <c r="AH3" s="373"/>
      <c r="AI3" s="373"/>
      <c r="AJ3" s="374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</row>
    <row r="4" spans="1:52" s="116" customFormat="1" ht="13.5" customHeight="1">
      <c r="A4" s="371"/>
      <c r="B4" s="110" t="s">
        <v>50</v>
      </c>
      <c r="C4" s="111" t="str">
        <f>TRIM('三菜'!B4)</f>
        <v>2</v>
      </c>
      <c r="D4" s="112" t="s">
        <v>2</v>
      </c>
      <c r="E4" s="111" t="str">
        <f>TRIM('三菜'!B6)</f>
        <v>18</v>
      </c>
      <c r="F4" s="113" t="s">
        <v>51</v>
      </c>
      <c r="G4" s="375" t="str">
        <f>TRIM('三菜'!B8)</f>
        <v>星期一</v>
      </c>
      <c r="H4" s="376"/>
      <c r="I4" s="114" t="s">
        <v>52</v>
      </c>
      <c r="J4" s="111" t="str">
        <f>TRIM('三菜'!B13)</f>
        <v>2</v>
      </c>
      <c r="K4" s="112" t="s">
        <v>53</v>
      </c>
      <c r="L4" s="111" t="str">
        <f>TRIM('三菜'!B15)</f>
        <v>19</v>
      </c>
      <c r="M4" s="113" t="s">
        <v>54</v>
      </c>
      <c r="N4" s="375" t="str">
        <f>TRIM('三菜'!B17)</f>
        <v>星期二</v>
      </c>
      <c r="O4" s="376"/>
      <c r="P4" s="110" t="s">
        <v>55</v>
      </c>
      <c r="Q4" s="111" t="str">
        <f>TRIM('三菜'!B22)</f>
        <v>2</v>
      </c>
      <c r="R4" s="112" t="s">
        <v>56</v>
      </c>
      <c r="S4" s="111" t="str">
        <f>TRIM('三菜'!B24)</f>
        <v>20</v>
      </c>
      <c r="T4" s="113" t="s">
        <v>57</v>
      </c>
      <c r="U4" s="375" t="str">
        <f>TRIM('三菜'!B26)</f>
        <v>星期三</v>
      </c>
      <c r="V4" s="376"/>
      <c r="W4" s="110" t="s">
        <v>58</v>
      </c>
      <c r="X4" s="111" t="str">
        <f>TRIM('三菜'!B31)</f>
        <v>2</v>
      </c>
      <c r="Y4" s="112" t="s">
        <v>2</v>
      </c>
      <c r="Z4" s="111" t="str">
        <f>TRIM('三菜'!B33)</f>
        <v>21</v>
      </c>
      <c r="AA4" s="113" t="s">
        <v>3</v>
      </c>
      <c r="AB4" s="375" t="str">
        <f>TRIM('三菜'!B35)</f>
        <v>星期四</v>
      </c>
      <c r="AC4" s="376"/>
      <c r="AD4" s="110" t="s">
        <v>59</v>
      </c>
      <c r="AE4" s="111" t="str">
        <f>TRIM('三菜'!B40)</f>
        <v>2</v>
      </c>
      <c r="AF4" s="112" t="s">
        <v>2</v>
      </c>
      <c r="AG4" s="111" t="str">
        <f>TRIM('三菜'!B42)</f>
        <v>22</v>
      </c>
      <c r="AH4" s="113" t="s">
        <v>60</v>
      </c>
      <c r="AI4" s="375" t="str">
        <f>TRIM('三菜'!B44)</f>
        <v>星期五</v>
      </c>
      <c r="AJ4" s="376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</row>
    <row r="5" spans="1:52" ht="14.25" customHeight="1">
      <c r="A5" s="371"/>
      <c r="B5" s="117" t="s">
        <v>61</v>
      </c>
      <c r="C5" s="377" t="str">
        <f>TRIM('三菜'!B12)</f>
        <v>657</v>
      </c>
      <c r="D5" s="377"/>
      <c r="E5" s="377"/>
      <c r="F5" s="378" t="s">
        <v>62</v>
      </c>
      <c r="G5" s="378"/>
      <c r="H5" s="379"/>
      <c r="I5" s="118" t="s">
        <v>61</v>
      </c>
      <c r="J5" s="377" t="str">
        <f>TRIM('三菜'!B21)</f>
        <v>659</v>
      </c>
      <c r="K5" s="377"/>
      <c r="L5" s="377"/>
      <c r="M5" s="378" t="s">
        <v>63</v>
      </c>
      <c r="N5" s="378"/>
      <c r="O5" s="379"/>
      <c r="P5" s="117" t="s">
        <v>61</v>
      </c>
      <c r="Q5" s="377" t="str">
        <f>TRIM('三菜'!B30)</f>
        <v>658</v>
      </c>
      <c r="R5" s="377"/>
      <c r="S5" s="377"/>
      <c r="T5" s="378" t="s">
        <v>64</v>
      </c>
      <c r="U5" s="378"/>
      <c r="V5" s="379"/>
      <c r="W5" s="117" t="s">
        <v>61</v>
      </c>
      <c r="X5" s="377" t="str">
        <f>TRIM('三菜'!B39)</f>
        <v>657</v>
      </c>
      <c r="Y5" s="377"/>
      <c r="Z5" s="377"/>
      <c r="AA5" s="378" t="s">
        <v>62</v>
      </c>
      <c r="AB5" s="378"/>
      <c r="AC5" s="379"/>
      <c r="AD5" s="117" t="s">
        <v>61</v>
      </c>
      <c r="AE5" s="377" t="str">
        <f>TRIM('三菜'!B48)</f>
        <v>635</v>
      </c>
      <c r="AF5" s="377"/>
      <c r="AG5" s="377"/>
      <c r="AH5" s="378" t="s">
        <v>64</v>
      </c>
      <c r="AI5" s="378"/>
      <c r="AJ5" s="379"/>
      <c r="AK5" s="119"/>
      <c r="AL5" s="109"/>
      <c r="AM5" s="109"/>
      <c r="AN5" s="109"/>
      <c r="AO5" s="119"/>
      <c r="AP5" s="109"/>
      <c r="AQ5" s="109"/>
      <c r="AR5" s="109"/>
      <c r="AS5" s="119"/>
      <c r="AT5" s="109"/>
      <c r="AU5" s="109"/>
      <c r="AV5" s="109"/>
      <c r="AW5" s="119"/>
      <c r="AX5" s="109"/>
      <c r="AY5" s="109"/>
      <c r="AZ5" s="109"/>
    </row>
    <row r="6" spans="1:52" ht="14.25" customHeight="1">
      <c r="A6" s="371"/>
      <c r="B6" s="120" t="s">
        <v>65</v>
      </c>
      <c r="C6" s="380" t="str">
        <f>TRIM('三菜'!D4)</f>
        <v>白米飯</v>
      </c>
      <c r="D6" s="380"/>
      <c r="E6" s="380"/>
      <c r="F6" s="380"/>
      <c r="G6" s="380"/>
      <c r="H6" s="381"/>
      <c r="I6" s="121" t="s">
        <v>66</v>
      </c>
      <c r="J6" s="382" t="str">
        <f>TRIM('三菜'!D13)</f>
        <v>糙米飯</v>
      </c>
      <c r="K6" s="382"/>
      <c r="L6" s="382"/>
      <c r="M6" s="382"/>
      <c r="N6" s="382"/>
      <c r="O6" s="383"/>
      <c r="P6" s="120" t="s">
        <v>67</v>
      </c>
      <c r="Q6" s="382" t="str">
        <f>TRIM('三菜'!D22)</f>
        <v>白米飯</v>
      </c>
      <c r="R6" s="382"/>
      <c r="S6" s="382"/>
      <c r="T6" s="382"/>
      <c r="U6" s="382"/>
      <c r="V6" s="383"/>
      <c r="W6" s="120" t="s">
        <v>65</v>
      </c>
      <c r="X6" s="382" t="str">
        <f>TRIM('三菜'!D31)</f>
        <v>地瓜飯</v>
      </c>
      <c r="Y6" s="382"/>
      <c r="Z6" s="382"/>
      <c r="AA6" s="382"/>
      <c r="AB6" s="382"/>
      <c r="AC6" s="383"/>
      <c r="AD6" s="120" t="s">
        <v>66</v>
      </c>
      <c r="AE6" s="382" t="str">
        <f>TRIM('三菜'!D40)</f>
        <v>白米飯</v>
      </c>
      <c r="AF6" s="382"/>
      <c r="AG6" s="382"/>
      <c r="AH6" s="382"/>
      <c r="AI6" s="382"/>
      <c r="AJ6" s="383"/>
      <c r="AK6" s="119"/>
      <c r="AL6" s="109"/>
      <c r="AM6" s="109"/>
      <c r="AN6" s="109"/>
      <c r="AO6" s="119"/>
      <c r="AP6" s="109"/>
      <c r="AQ6" s="109"/>
      <c r="AR6" s="109"/>
      <c r="AS6" s="119"/>
      <c r="AT6" s="109"/>
      <c r="AU6" s="109"/>
      <c r="AV6" s="109"/>
      <c r="AW6" s="119"/>
      <c r="AX6" s="109"/>
      <c r="AY6" s="109"/>
      <c r="AZ6" s="109"/>
    </row>
    <row r="7" spans="1:52" ht="14.25" customHeight="1" thickBot="1">
      <c r="A7" s="372"/>
      <c r="B7" s="122" t="s">
        <v>69</v>
      </c>
      <c r="C7" s="384" t="s">
        <v>70</v>
      </c>
      <c r="D7" s="385"/>
      <c r="E7" s="386"/>
      <c r="F7" s="384" t="s">
        <v>7</v>
      </c>
      <c r="G7" s="385"/>
      <c r="H7" s="387"/>
      <c r="I7" s="123" t="s">
        <v>71</v>
      </c>
      <c r="J7" s="384" t="s">
        <v>70</v>
      </c>
      <c r="K7" s="385"/>
      <c r="L7" s="386"/>
      <c r="M7" s="384" t="s">
        <v>7</v>
      </c>
      <c r="N7" s="385"/>
      <c r="O7" s="387"/>
      <c r="P7" s="124" t="s">
        <v>71</v>
      </c>
      <c r="Q7" s="388" t="s">
        <v>72</v>
      </c>
      <c r="R7" s="389"/>
      <c r="S7" s="390"/>
      <c r="T7" s="388" t="s">
        <v>73</v>
      </c>
      <c r="U7" s="389"/>
      <c r="V7" s="391"/>
      <c r="W7" s="124" t="s">
        <v>71</v>
      </c>
      <c r="X7" s="388" t="s">
        <v>72</v>
      </c>
      <c r="Y7" s="389"/>
      <c r="Z7" s="390"/>
      <c r="AA7" s="388" t="s">
        <v>7</v>
      </c>
      <c r="AB7" s="389"/>
      <c r="AC7" s="391"/>
      <c r="AD7" s="124" t="s">
        <v>68</v>
      </c>
      <c r="AE7" s="388" t="s">
        <v>72</v>
      </c>
      <c r="AF7" s="389"/>
      <c r="AG7" s="390"/>
      <c r="AH7" s="388" t="s">
        <v>73</v>
      </c>
      <c r="AI7" s="389"/>
      <c r="AJ7" s="391"/>
      <c r="AK7" s="119"/>
      <c r="AL7" s="109"/>
      <c r="AM7" s="109"/>
      <c r="AN7" s="109"/>
      <c r="AO7" s="119"/>
      <c r="AP7" s="109"/>
      <c r="AQ7" s="109"/>
      <c r="AR7" s="109"/>
      <c r="AS7" s="119"/>
      <c r="AT7" s="109"/>
      <c r="AU7" s="109"/>
      <c r="AV7" s="109"/>
      <c r="AW7" s="119"/>
      <c r="AX7" s="109"/>
      <c r="AY7" s="109"/>
      <c r="AZ7" s="109"/>
    </row>
    <row r="8" spans="1:52" ht="14.25" customHeight="1">
      <c r="A8" s="392" t="s">
        <v>74</v>
      </c>
      <c r="B8" s="394" t="str">
        <f>TRIM('三菜'!D4)</f>
        <v>白米飯</v>
      </c>
      <c r="C8" s="397">
        <f>'三菜'!D5</f>
        <v>0</v>
      </c>
      <c r="D8" s="398"/>
      <c r="E8" s="398"/>
      <c r="F8" s="399">
        <f>'三菜'!E5</f>
        <v>0</v>
      </c>
      <c r="G8" s="399"/>
      <c r="H8" s="126">
        <f>'三菜'!G5</f>
        <v>0</v>
      </c>
      <c r="I8" s="400" t="str">
        <f>TRIM('三菜'!D13)</f>
        <v>糙米飯</v>
      </c>
      <c r="J8" s="402" t="str">
        <f>'三菜'!D14</f>
        <v>糙米</v>
      </c>
      <c r="K8" s="402"/>
      <c r="L8" s="397"/>
      <c r="M8" s="399">
        <f>'三菜'!E14</f>
        <v>9.1</v>
      </c>
      <c r="N8" s="399"/>
      <c r="O8" s="127" t="str">
        <f>'三菜'!G14</f>
        <v>斤</v>
      </c>
      <c r="P8" s="394" t="str">
        <f>TRIM('三菜'!D22)</f>
        <v>白米飯</v>
      </c>
      <c r="Q8" s="402">
        <f>'三菜'!D23</f>
        <v>0</v>
      </c>
      <c r="R8" s="402"/>
      <c r="S8" s="397"/>
      <c r="T8" s="399">
        <f>'三菜'!E23</f>
        <v>0</v>
      </c>
      <c r="U8" s="399"/>
      <c r="V8" s="127">
        <f>'三菜'!G23</f>
        <v>0</v>
      </c>
      <c r="W8" s="394" t="str">
        <f>TRIM('三菜'!D31)</f>
        <v>地瓜飯</v>
      </c>
      <c r="X8" s="402" t="str">
        <f>'三菜'!D32</f>
        <v>地瓜</v>
      </c>
      <c r="Y8" s="402"/>
      <c r="Z8" s="397"/>
      <c r="AA8" s="399">
        <f>'三菜'!E32</f>
        <v>9.1</v>
      </c>
      <c r="AB8" s="399"/>
      <c r="AC8" s="127" t="str">
        <f>'三菜'!G32</f>
        <v>斤</v>
      </c>
      <c r="AD8" s="394" t="str">
        <f>TRIM('三菜'!D40)</f>
        <v>白米飯</v>
      </c>
      <c r="AE8" s="402">
        <f>'三菜'!D41</f>
        <v>0</v>
      </c>
      <c r="AF8" s="402"/>
      <c r="AG8" s="397"/>
      <c r="AH8" s="399">
        <f>'三菜'!E41</f>
        <v>0</v>
      </c>
      <c r="AI8" s="399"/>
      <c r="AJ8" s="128">
        <f>'三菜'!G41</f>
        <v>0</v>
      </c>
      <c r="AK8" s="129"/>
      <c r="AL8" s="130"/>
      <c r="AM8" s="131"/>
      <c r="AN8" s="119"/>
      <c r="AO8" s="129"/>
      <c r="AP8" s="130"/>
      <c r="AQ8" s="131"/>
      <c r="AR8" s="119"/>
      <c r="AS8" s="129"/>
      <c r="AT8" s="130"/>
      <c r="AU8" s="131"/>
      <c r="AV8" s="119"/>
      <c r="AW8" s="129"/>
      <c r="AX8" s="130"/>
      <c r="AY8" s="131"/>
      <c r="AZ8" s="130"/>
    </row>
    <row r="9" spans="1:52" ht="14.25" customHeight="1">
      <c r="A9" s="392"/>
      <c r="B9" s="395"/>
      <c r="C9" s="404">
        <f>'三菜'!D6</f>
        <v>0</v>
      </c>
      <c r="D9" s="405"/>
      <c r="E9" s="405"/>
      <c r="F9" s="399">
        <f>'三菜'!E6</f>
        <v>0</v>
      </c>
      <c r="G9" s="399"/>
      <c r="H9" s="132">
        <f>'三菜'!G6</f>
        <v>0</v>
      </c>
      <c r="I9" s="395"/>
      <c r="J9" s="403">
        <f>'三菜'!D15</f>
        <v>0</v>
      </c>
      <c r="K9" s="403"/>
      <c r="L9" s="404"/>
      <c r="M9" s="399">
        <f>'三菜'!E15</f>
        <v>0</v>
      </c>
      <c r="N9" s="399"/>
      <c r="O9" s="127">
        <f>'三菜'!G15</f>
        <v>0</v>
      </c>
      <c r="P9" s="395"/>
      <c r="Q9" s="403">
        <f>'三菜'!D24</f>
        <v>0</v>
      </c>
      <c r="R9" s="403"/>
      <c r="S9" s="404"/>
      <c r="T9" s="399">
        <f>'三菜'!E24</f>
        <v>0</v>
      </c>
      <c r="U9" s="399"/>
      <c r="V9" s="127">
        <f>'三菜'!G24</f>
        <v>0</v>
      </c>
      <c r="W9" s="395"/>
      <c r="X9" s="403">
        <f>'三菜'!D33</f>
        <v>0</v>
      </c>
      <c r="Y9" s="403"/>
      <c r="Z9" s="404"/>
      <c r="AA9" s="399">
        <f>'三菜'!E33</f>
        <v>0</v>
      </c>
      <c r="AB9" s="399"/>
      <c r="AC9" s="127">
        <f>'三菜'!G33</f>
        <v>0</v>
      </c>
      <c r="AD9" s="395"/>
      <c r="AE9" s="403">
        <f>'三菜'!D42</f>
        <v>0</v>
      </c>
      <c r="AF9" s="403"/>
      <c r="AG9" s="404"/>
      <c r="AH9" s="399">
        <f>'三菜'!E42</f>
        <v>0</v>
      </c>
      <c r="AI9" s="399"/>
      <c r="AJ9" s="133">
        <f>'三菜'!G42</f>
        <v>0</v>
      </c>
      <c r="AK9" s="134"/>
      <c r="AL9" s="130"/>
      <c r="AM9" s="131"/>
      <c r="AN9" s="119"/>
      <c r="AO9" s="129"/>
      <c r="AP9" s="130"/>
      <c r="AQ9" s="131"/>
      <c r="AR9" s="119"/>
      <c r="AS9" s="129"/>
      <c r="AT9" s="130"/>
      <c r="AU9" s="131"/>
      <c r="AV9" s="119"/>
      <c r="AW9" s="129"/>
      <c r="AX9" s="130"/>
      <c r="AY9" s="131"/>
      <c r="AZ9" s="130"/>
    </row>
    <row r="10" spans="1:52" ht="14.25" customHeight="1">
      <c r="A10" s="392"/>
      <c r="B10" s="395"/>
      <c r="C10" s="404">
        <f>'三菜'!D7</f>
        <v>0</v>
      </c>
      <c r="D10" s="405"/>
      <c r="E10" s="405"/>
      <c r="F10" s="399">
        <f>'三菜'!E7</f>
        <v>0</v>
      </c>
      <c r="G10" s="399"/>
      <c r="H10" s="132">
        <f>'三菜'!G7</f>
        <v>0</v>
      </c>
      <c r="I10" s="395"/>
      <c r="J10" s="403">
        <f>'三菜'!D16</f>
        <v>0</v>
      </c>
      <c r="K10" s="403"/>
      <c r="L10" s="404"/>
      <c r="M10" s="399">
        <f>'三菜'!E16</f>
        <v>0</v>
      </c>
      <c r="N10" s="399"/>
      <c r="O10" s="127">
        <f>'三菜'!G16</f>
        <v>0</v>
      </c>
      <c r="P10" s="395"/>
      <c r="Q10" s="403">
        <f>'三菜'!D25</f>
        <v>0</v>
      </c>
      <c r="R10" s="403"/>
      <c r="S10" s="404"/>
      <c r="T10" s="399">
        <f>'三菜'!E25</f>
        <v>0</v>
      </c>
      <c r="U10" s="399"/>
      <c r="V10" s="127">
        <f>'三菜'!G25</f>
        <v>0</v>
      </c>
      <c r="W10" s="395"/>
      <c r="X10" s="403">
        <f>'三菜'!D34</f>
        <v>0</v>
      </c>
      <c r="Y10" s="403"/>
      <c r="Z10" s="404"/>
      <c r="AA10" s="399">
        <f>'三菜'!E34</f>
        <v>0</v>
      </c>
      <c r="AB10" s="399"/>
      <c r="AC10" s="127">
        <f>'三菜'!G34</f>
        <v>0</v>
      </c>
      <c r="AD10" s="395"/>
      <c r="AE10" s="403">
        <f>'三菜'!D43</f>
        <v>0</v>
      </c>
      <c r="AF10" s="403"/>
      <c r="AG10" s="404"/>
      <c r="AH10" s="399">
        <f>'三菜'!E43</f>
        <v>0</v>
      </c>
      <c r="AI10" s="399"/>
      <c r="AJ10" s="133">
        <f>'三菜'!G43</f>
        <v>0</v>
      </c>
      <c r="AK10" s="134"/>
      <c r="AL10" s="130"/>
      <c r="AM10" s="131"/>
      <c r="AN10" s="119"/>
      <c r="AO10" s="129"/>
      <c r="AP10" s="130"/>
      <c r="AQ10" s="131"/>
      <c r="AR10" s="119"/>
      <c r="AS10" s="129"/>
      <c r="AT10" s="130"/>
      <c r="AU10" s="131"/>
      <c r="AV10" s="119"/>
      <c r="AW10" s="129"/>
      <c r="AX10" s="130"/>
      <c r="AY10" s="131"/>
      <c r="AZ10" s="130"/>
    </row>
    <row r="11" spans="1:52" ht="14.25" customHeight="1">
      <c r="A11" s="392"/>
      <c r="B11" s="395"/>
      <c r="C11" s="404">
        <f>'三菜'!D8</f>
        <v>0</v>
      </c>
      <c r="D11" s="405"/>
      <c r="E11" s="405"/>
      <c r="F11" s="399">
        <f>'三菜'!E8</f>
        <v>0</v>
      </c>
      <c r="G11" s="399"/>
      <c r="H11" s="132">
        <f>'三菜'!G8</f>
        <v>0</v>
      </c>
      <c r="I11" s="395"/>
      <c r="J11" s="403">
        <f>'三菜'!D17</f>
        <v>0</v>
      </c>
      <c r="K11" s="403"/>
      <c r="L11" s="404"/>
      <c r="M11" s="399">
        <f>'三菜'!E17</f>
        <v>0</v>
      </c>
      <c r="N11" s="399"/>
      <c r="O11" s="127">
        <f>'三菜'!G17</f>
        <v>0</v>
      </c>
      <c r="P11" s="395"/>
      <c r="Q11" s="403">
        <f>'三菜'!D26</f>
        <v>0</v>
      </c>
      <c r="R11" s="403"/>
      <c r="S11" s="404"/>
      <c r="T11" s="399">
        <f>'三菜'!E26</f>
        <v>0</v>
      </c>
      <c r="U11" s="399"/>
      <c r="V11" s="127">
        <f>'三菜'!G26</f>
        <v>0</v>
      </c>
      <c r="W11" s="395"/>
      <c r="X11" s="403">
        <f>'三菜'!D35</f>
        <v>0</v>
      </c>
      <c r="Y11" s="403"/>
      <c r="Z11" s="404"/>
      <c r="AA11" s="399">
        <f>'三菜'!E35</f>
        <v>0</v>
      </c>
      <c r="AB11" s="399"/>
      <c r="AC11" s="127">
        <f>'三菜'!G35</f>
        <v>0</v>
      </c>
      <c r="AD11" s="395"/>
      <c r="AE11" s="403">
        <f>'三菜'!D44</f>
        <v>0</v>
      </c>
      <c r="AF11" s="403"/>
      <c r="AG11" s="404"/>
      <c r="AH11" s="399">
        <f>'三菜'!E44</f>
        <v>0</v>
      </c>
      <c r="AI11" s="399"/>
      <c r="AJ11" s="133">
        <f>'三菜'!G44</f>
        <v>0</v>
      </c>
      <c r="AK11" s="134"/>
      <c r="AL11" s="135"/>
      <c r="AM11" s="131"/>
      <c r="AN11" s="119"/>
      <c r="AO11" s="129"/>
      <c r="AP11" s="130"/>
      <c r="AQ11" s="131"/>
      <c r="AR11" s="119"/>
      <c r="AS11" s="129"/>
      <c r="AT11" s="130"/>
      <c r="AU11" s="131"/>
      <c r="AV11" s="119"/>
      <c r="AW11" s="129"/>
      <c r="AX11" s="130"/>
      <c r="AY11" s="131"/>
      <c r="AZ11" s="130"/>
    </row>
    <row r="12" spans="1:52" ht="14.25" customHeight="1">
      <c r="A12" s="392"/>
      <c r="B12" s="395"/>
      <c r="C12" s="404">
        <f>'三菜'!D9</f>
        <v>0</v>
      </c>
      <c r="D12" s="405"/>
      <c r="E12" s="405"/>
      <c r="F12" s="399">
        <f>'三菜'!E9</f>
        <v>0</v>
      </c>
      <c r="G12" s="399"/>
      <c r="H12" s="132">
        <f>'三菜'!G9</f>
        <v>0</v>
      </c>
      <c r="I12" s="395"/>
      <c r="J12" s="403">
        <f>'三菜'!D18</f>
        <v>0</v>
      </c>
      <c r="K12" s="403"/>
      <c r="L12" s="404"/>
      <c r="M12" s="399">
        <f>'三菜'!E18</f>
        <v>0</v>
      </c>
      <c r="N12" s="399"/>
      <c r="O12" s="127">
        <f>'三菜'!G18</f>
        <v>0</v>
      </c>
      <c r="P12" s="395"/>
      <c r="Q12" s="403">
        <f>'三菜'!D27</f>
        <v>0</v>
      </c>
      <c r="R12" s="403"/>
      <c r="S12" s="404"/>
      <c r="T12" s="399">
        <f>'三菜'!E27</f>
        <v>0</v>
      </c>
      <c r="U12" s="399"/>
      <c r="V12" s="127">
        <f>'三菜'!G27</f>
        <v>0</v>
      </c>
      <c r="W12" s="395"/>
      <c r="X12" s="403">
        <f>'三菜'!D36</f>
        <v>0</v>
      </c>
      <c r="Y12" s="403"/>
      <c r="Z12" s="404"/>
      <c r="AA12" s="399">
        <f>'三菜'!E36</f>
        <v>0</v>
      </c>
      <c r="AB12" s="399"/>
      <c r="AC12" s="127">
        <f>'三菜'!G36</f>
        <v>0</v>
      </c>
      <c r="AD12" s="395"/>
      <c r="AE12" s="403">
        <f>'三菜'!D45</f>
        <v>0</v>
      </c>
      <c r="AF12" s="403"/>
      <c r="AG12" s="404"/>
      <c r="AH12" s="399">
        <f>'三菜'!E45</f>
        <v>0</v>
      </c>
      <c r="AI12" s="399"/>
      <c r="AJ12" s="133">
        <f>'三菜'!G45</f>
        <v>0</v>
      </c>
      <c r="AK12" s="134"/>
      <c r="AL12" s="130"/>
      <c r="AM12" s="131"/>
      <c r="AN12" s="119"/>
      <c r="AO12" s="129"/>
      <c r="AP12" s="130"/>
      <c r="AQ12" s="131"/>
      <c r="AR12" s="119"/>
      <c r="AS12" s="129"/>
      <c r="AT12" s="130"/>
      <c r="AU12" s="131"/>
      <c r="AV12" s="119"/>
      <c r="AW12" s="129"/>
      <c r="AX12" s="130"/>
      <c r="AY12" s="131"/>
      <c r="AZ12" s="130"/>
    </row>
    <row r="13" spans="1:52" ht="14.25" customHeight="1">
      <c r="A13" s="392"/>
      <c r="B13" s="395"/>
      <c r="C13" s="404">
        <f>'三菜'!D10</f>
        <v>0</v>
      </c>
      <c r="D13" s="405"/>
      <c r="E13" s="405"/>
      <c r="F13" s="399">
        <f>'三菜'!E10</f>
        <v>0</v>
      </c>
      <c r="G13" s="399"/>
      <c r="H13" s="132">
        <f>'三菜'!G10</f>
        <v>0</v>
      </c>
      <c r="I13" s="395"/>
      <c r="J13" s="403">
        <f>'三菜'!D19</f>
        <v>0</v>
      </c>
      <c r="K13" s="403"/>
      <c r="L13" s="404"/>
      <c r="M13" s="399">
        <f>'三菜'!E19</f>
        <v>0</v>
      </c>
      <c r="N13" s="399"/>
      <c r="O13" s="127">
        <f>'三菜'!G19</f>
        <v>0</v>
      </c>
      <c r="P13" s="395"/>
      <c r="Q13" s="403">
        <f>'三菜'!D28</f>
        <v>0</v>
      </c>
      <c r="R13" s="403"/>
      <c r="S13" s="404"/>
      <c r="T13" s="399">
        <f>'三菜'!E28</f>
        <v>0</v>
      </c>
      <c r="U13" s="399"/>
      <c r="V13" s="127">
        <f>'三菜'!G28</f>
        <v>0</v>
      </c>
      <c r="W13" s="395"/>
      <c r="X13" s="403">
        <f>'三菜'!D37</f>
        <v>0</v>
      </c>
      <c r="Y13" s="403"/>
      <c r="Z13" s="404"/>
      <c r="AA13" s="399">
        <f>'三菜'!E37</f>
        <v>0</v>
      </c>
      <c r="AB13" s="399"/>
      <c r="AC13" s="127">
        <f>'三菜'!G37</f>
        <v>0</v>
      </c>
      <c r="AD13" s="395"/>
      <c r="AE13" s="403">
        <f>'三菜'!D46</f>
        <v>0</v>
      </c>
      <c r="AF13" s="403"/>
      <c r="AG13" s="404"/>
      <c r="AH13" s="399">
        <f>'三菜'!E46</f>
        <v>0</v>
      </c>
      <c r="AI13" s="399"/>
      <c r="AJ13" s="133">
        <f>'三菜'!G46</f>
        <v>0</v>
      </c>
      <c r="AK13" s="134"/>
      <c r="AL13" s="130"/>
      <c r="AM13" s="131"/>
      <c r="AN13" s="119"/>
      <c r="AO13" s="129"/>
      <c r="AP13" s="130"/>
      <c r="AQ13" s="131"/>
      <c r="AR13" s="119"/>
      <c r="AS13" s="129"/>
      <c r="AT13" s="130"/>
      <c r="AU13" s="131"/>
      <c r="AV13" s="119"/>
      <c r="AW13" s="129"/>
      <c r="AX13" s="130"/>
      <c r="AY13" s="131"/>
      <c r="AZ13" s="130"/>
    </row>
    <row r="14" spans="1:52" ht="14.25" customHeight="1">
      <c r="A14" s="392"/>
      <c r="B14" s="395"/>
      <c r="C14" s="404">
        <f>'三菜'!D11</f>
        <v>0</v>
      </c>
      <c r="D14" s="405"/>
      <c r="E14" s="405"/>
      <c r="F14" s="399">
        <f>'三菜'!E11</f>
        <v>0</v>
      </c>
      <c r="G14" s="399"/>
      <c r="H14" s="132">
        <f>'三菜'!G11</f>
        <v>0</v>
      </c>
      <c r="I14" s="395"/>
      <c r="J14" s="403">
        <f>'三菜'!D20</f>
        <v>0</v>
      </c>
      <c r="K14" s="403"/>
      <c r="L14" s="404"/>
      <c r="M14" s="399">
        <f>'三菜'!E20</f>
        <v>0</v>
      </c>
      <c r="N14" s="399"/>
      <c r="O14" s="125">
        <f>'三菜'!G20</f>
        <v>0</v>
      </c>
      <c r="P14" s="395"/>
      <c r="Q14" s="403">
        <f>'三菜'!D29</f>
        <v>0</v>
      </c>
      <c r="R14" s="403"/>
      <c r="S14" s="404"/>
      <c r="T14" s="399">
        <f>'三菜'!E29</f>
        <v>0</v>
      </c>
      <c r="U14" s="399"/>
      <c r="V14" s="127">
        <f>'三菜'!G29</f>
        <v>0</v>
      </c>
      <c r="W14" s="395"/>
      <c r="X14" s="403">
        <f>'三菜'!D38</f>
        <v>0</v>
      </c>
      <c r="Y14" s="403"/>
      <c r="Z14" s="404"/>
      <c r="AA14" s="399">
        <f>'三菜'!E38</f>
        <v>0</v>
      </c>
      <c r="AB14" s="399"/>
      <c r="AC14" s="127">
        <f>'三菜'!G38</f>
        <v>0</v>
      </c>
      <c r="AD14" s="395"/>
      <c r="AE14" s="403">
        <f>'三菜'!D47</f>
        <v>0</v>
      </c>
      <c r="AF14" s="403"/>
      <c r="AG14" s="404"/>
      <c r="AH14" s="399">
        <f>'三菜'!E47</f>
        <v>0</v>
      </c>
      <c r="AI14" s="399"/>
      <c r="AJ14" s="133">
        <f>'三菜'!G47</f>
        <v>0</v>
      </c>
      <c r="AK14" s="134"/>
      <c r="AL14" s="130"/>
      <c r="AM14" s="131"/>
      <c r="AN14" s="119"/>
      <c r="AO14" s="129"/>
      <c r="AP14" s="130"/>
      <c r="AQ14" s="131"/>
      <c r="AR14" s="119"/>
      <c r="AS14" s="129"/>
      <c r="AT14" s="130"/>
      <c r="AU14" s="131"/>
      <c r="AV14" s="119"/>
      <c r="AW14" s="129"/>
      <c r="AX14" s="130"/>
      <c r="AY14" s="131"/>
      <c r="AZ14" s="130"/>
    </row>
    <row r="15" spans="1:52" ht="14.25" customHeight="1" thickBot="1">
      <c r="A15" s="393"/>
      <c r="B15" s="396"/>
      <c r="C15" s="406">
        <f>'三菜'!D12</f>
        <v>0</v>
      </c>
      <c r="D15" s="407"/>
      <c r="E15" s="407"/>
      <c r="F15" s="408">
        <f>'三菜'!E12</f>
        <v>0</v>
      </c>
      <c r="G15" s="408"/>
      <c r="H15" s="136">
        <f>'三菜'!G12</f>
        <v>0</v>
      </c>
      <c r="I15" s="401"/>
      <c r="J15" s="409">
        <f>'三菜'!D21</f>
        <v>0</v>
      </c>
      <c r="K15" s="409"/>
      <c r="L15" s="406"/>
      <c r="M15" s="408">
        <f>'三菜'!E21</f>
        <v>0</v>
      </c>
      <c r="N15" s="408"/>
      <c r="O15" s="137">
        <f>'三菜'!G21</f>
        <v>0</v>
      </c>
      <c r="P15" s="396"/>
      <c r="Q15" s="409">
        <f>'三菜'!D30</f>
        <v>0</v>
      </c>
      <c r="R15" s="409"/>
      <c r="S15" s="406"/>
      <c r="T15" s="408">
        <f>'三菜'!E30</f>
        <v>0</v>
      </c>
      <c r="U15" s="408"/>
      <c r="V15" s="137">
        <f>'三菜'!G30</f>
        <v>0</v>
      </c>
      <c r="W15" s="401"/>
      <c r="X15" s="409">
        <f>'三菜'!D39</f>
        <v>0</v>
      </c>
      <c r="Y15" s="409"/>
      <c r="Z15" s="406"/>
      <c r="AA15" s="408">
        <f>'三菜'!E39</f>
        <v>0</v>
      </c>
      <c r="AB15" s="408"/>
      <c r="AC15" s="137">
        <f>'三菜'!G39</f>
        <v>0</v>
      </c>
      <c r="AD15" s="401"/>
      <c r="AE15" s="409">
        <f>'三菜'!D48</f>
        <v>0</v>
      </c>
      <c r="AF15" s="409"/>
      <c r="AG15" s="406"/>
      <c r="AH15" s="408">
        <f>'三菜'!E48</f>
        <v>0</v>
      </c>
      <c r="AI15" s="408"/>
      <c r="AJ15" s="137">
        <f>'三菜'!G48</f>
        <v>0</v>
      </c>
      <c r="AK15" s="134"/>
      <c r="AL15" s="130"/>
      <c r="AM15" s="131"/>
      <c r="AN15" s="119"/>
      <c r="AO15" s="129"/>
      <c r="AP15" s="130"/>
      <c r="AQ15" s="131"/>
      <c r="AR15" s="119"/>
      <c r="AS15" s="129"/>
      <c r="AT15" s="130"/>
      <c r="AU15" s="131"/>
      <c r="AV15" s="119"/>
      <c r="AW15" s="129"/>
      <c r="AX15" s="130"/>
      <c r="AY15" s="131"/>
      <c r="AZ15" s="130"/>
    </row>
    <row r="16" spans="1:52" ht="14.25" customHeight="1">
      <c r="A16" s="410" t="s">
        <v>75</v>
      </c>
      <c r="B16" s="400" t="str">
        <f>'三菜'!L4</f>
        <v>螞蟻上樹</v>
      </c>
      <c r="C16" s="402" t="str">
        <f>'三菜'!L5</f>
        <v>高麗菜</v>
      </c>
      <c r="D16" s="402"/>
      <c r="E16" s="397"/>
      <c r="F16" s="399">
        <f>'三菜'!M5</f>
        <v>27.4</v>
      </c>
      <c r="G16" s="399"/>
      <c r="H16" s="127" t="str">
        <f>'三菜'!O5</f>
        <v>斤</v>
      </c>
      <c r="I16" s="394" t="str">
        <f>'三菜'!L13</f>
        <v>鹹蛋杏鮑菇</v>
      </c>
      <c r="J16" s="411" t="str">
        <f>'三菜'!L14</f>
        <v>鹹蛋</v>
      </c>
      <c r="K16" s="411"/>
      <c r="L16" s="412"/>
      <c r="M16" s="399">
        <f>'三菜'!M14</f>
        <v>7.8</v>
      </c>
      <c r="N16" s="399"/>
      <c r="O16" s="127" t="str">
        <f>'三菜'!O14</f>
        <v>粒</v>
      </c>
      <c r="P16" s="400" t="str">
        <f>'三菜'!L22</f>
        <v>黃瓜鮮燴</v>
      </c>
      <c r="Q16" s="411" t="str">
        <f>'三菜'!L23</f>
        <v>大黃瓜</v>
      </c>
      <c r="R16" s="411"/>
      <c r="S16" s="412"/>
      <c r="T16" s="399">
        <f>'三菜'!M23</f>
        <v>91.2</v>
      </c>
      <c r="U16" s="399"/>
      <c r="V16" s="127" t="str">
        <f>'三菜'!O23</f>
        <v>斤</v>
      </c>
      <c r="W16" s="400" t="str">
        <f>'三菜'!L31</f>
        <v>麻婆豆腐</v>
      </c>
      <c r="X16" s="411" t="str">
        <f>'三菜'!L32</f>
        <v>豆腐4.3K</v>
      </c>
      <c r="Y16" s="411"/>
      <c r="Z16" s="412"/>
      <c r="AA16" s="399">
        <f>'三菜'!M32</f>
        <v>85.1</v>
      </c>
      <c r="AB16" s="399"/>
      <c r="AC16" s="127" t="str">
        <f>'三菜'!O32</f>
        <v>板</v>
      </c>
      <c r="AD16" s="400" t="str">
        <f>'三菜'!L40</f>
        <v>蝦仁炒蛋</v>
      </c>
      <c r="AE16" s="411" t="str">
        <f>'三菜'!L41</f>
        <v>洗選蛋</v>
      </c>
      <c r="AF16" s="411"/>
      <c r="AG16" s="412"/>
      <c r="AH16" s="399">
        <f>'三菜'!M41</f>
        <v>69</v>
      </c>
      <c r="AI16" s="399"/>
      <c r="AJ16" s="133" t="str">
        <f>'三菜'!O41</f>
        <v>斤</v>
      </c>
      <c r="AK16" s="129"/>
      <c r="AL16" s="130"/>
      <c r="AM16" s="131"/>
      <c r="AN16" s="119"/>
      <c r="AO16" s="129"/>
      <c r="AP16" s="130"/>
      <c r="AQ16" s="131"/>
      <c r="AR16" s="119"/>
      <c r="AS16" s="129"/>
      <c r="AT16" s="130"/>
      <c r="AU16" s="131"/>
      <c r="AV16" s="119"/>
      <c r="AW16" s="129"/>
      <c r="AX16" s="130"/>
      <c r="AY16" s="131"/>
      <c r="AZ16" s="130"/>
    </row>
    <row r="17" spans="1:52" ht="14.25" customHeight="1">
      <c r="A17" s="392"/>
      <c r="B17" s="395"/>
      <c r="C17" s="403" t="str">
        <f>'三菜'!L6</f>
        <v>冬粉</v>
      </c>
      <c r="D17" s="403"/>
      <c r="E17" s="404"/>
      <c r="F17" s="399">
        <f>'三菜'!M6</f>
        <v>13.7</v>
      </c>
      <c r="G17" s="399"/>
      <c r="H17" s="127" t="str">
        <f>'三菜'!O6</f>
        <v>斤</v>
      </c>
      <c r="I17" s="395"/>
      <c r="J17" s="411" t="str">
        <f>'三菜'!L15</f>
        <v>杏鮑菇</v>
      </c>
      <c r="K17" s="411"/>
      <c r="L17" s="412"/>
      <c r="M17" s="399">
        <f>'三菜'!M15</f>
        <v>74.7</v>
      </c>
      <c r="N17" s="399"/>
      <c r="O17" s="127" t="str">
        <f>'三菜'!O15</f>
        <v>斤</v>
      </c>
      <c r="P17" s="395"/>
      <c r="Q17" s="411" t="str">
        <f>'三菜'!L24</f>
        <v>肉羹</v>
      </c>
      <c r="R17" s="411"/>
      <c r="S17" s="412"/>
      <c r="T17" s="399">
        <f>'三菜'!M24</f>
        <v>13.7</v>
      </c>
      <c r="U17" s="399"/>
      <c r="V17" s="127" t="str">
        <f>'三菜'!O24</f>
        <v>斤</v>
      </c>
      <c r="W17" s="395"/>
      <c r="X17" s="411" t="str">
        <f>'三菜'!L33</f>
        <v>豬絞肉</v>
      </c>
      <c r="Y17" s="411"/>
      <c r="Z17" s="412"/>
      <c r="AA17" s="399">
        <f>'三菜'!M33</f>
        <v>5.5</v>
      </c>
      <c r="AB17" s="399"/>
      <c r="AC17" s="127" t="str">
        <f>'三菜'!O33</f>
        <v>斤</v>
      </c>
      <c r="AD17" s="395"/>
      <c r="AE17" s="411" t="str">
        <f>'三菜'!L42</f>
        <v>熟白蝦仁</v>
      </c>
      <c r="AF17" s="411"/>
      <c r="AG17" s="412"/>
      <c r="AH17" s="399">
        <f>'三菜'!M42</f>
        <v>15.1</v>
      </c>
      <c r="AI17" s="399"/>
      <c r="AJ17" s="133" t="str">
        <f>'三菜'!O42</f>
        <v>包</v>
      </c>
      <c r="AK17" s="134"/>
      <c r="AL17" s="130"/>
      <c r="AM17" s="131"/>
      <c r="AN17" s="119"/>
      <c r="AO17" s="129"/>
      <c r="AP17" s="130"/>
      <c r="AQ17" s="131"/>
      <c r="AR17" s="119"/>
      <c r="AS17" s="129"/>
      <c r="AT17" s="130"/>
      <c r="AU17" s="131"/>
      <c r="AV17" s="119"/>
      <c r="AW17" s="129"/>
      <c r="AX17" s="130"/>
      <c r="AY17" s="131"/>
      <c r="AZ17" s="130"/>
    </row>
    <row r="18" spans="1:52" ht="14.25" customHeight="1">
      <c r="A18" s="392"/>
      <c r="B18" s="395"/>
      <c r="C18" s="403" t="str">
        <f>'三菜'!L7</f>
        <v>豬絞肉</v>
      </c>
      <c r="D18" s="403"/>
      <c r="E18" s="404"/>
      <c r="F18" s="399">
        <f>'三菜'!M7</f>
        <v>8.2</v>
      </c>
      <c r="G18" s="399"/>
      <c r="H18" s="127" t="str">
        <f>'三菜'!O7</f>
        <v>斤</v>
      </c>
      <c r="I18" s="395"/>
      <c r="J18" s="411" t="str">
        <f>'三菜'!L16</f>
        <v>青蔥</v>
      </c>
      <c r="K18" s="411"/>
      <c r="L18" s="412"/>
      <c r="M18" s="399">
        <f>'三菜'!M16</f>
        <v>5.5</v>
      </c>
      <c r="N18" s="399"/>
      <c r="O18" s="127" t="str">
        <f>'三菜'!O16</f>
        <v>斤</v>
      </c>
      <c r="P18" s="395"/>
      <c r="Q18" s="411" t="str">
        <f>'三菜'!L25</f>
        <v>生木耳</v>
      </c>
      <c r="R18" s="411"/>
      <c r="S18" s="412"/>
      <c r="T18" s="399">
        <f>'三菜'!M25</f>
        <v>3.6</v>
      </c>
      <c r="U18" s="399"/>
      <c r="V18" s="127" t="str">
        <f>'三菜'!O25</f>
        <v>斤</v>
      </c>
      <c r="W18" s="395"/>
      <c r="X18" s="411" t="str">
        <f>'三菜'!L34</f>
        <v>青蔥</v>
      </c>
      <c r="Y18" s="411"/>
      <c r="Z18" s="412"/>
      <c r="AA18" s="399">
        <f>'三菜'!M34</f>
        <v>1.8</v>
      </c>
      <c r="AB18" s="399"/>
      <c r="AC18" s="127" t="str">
        <f>'三菜'!O34</f>
        <v>斤</v>
      </c>
      <c r="AD18" s="395"/>
      <c r="AE18" s="411" t="str">
        <f>'三菜'!L43</f>
        <v>青蔥</v>
      </c>
      <c r="AF18" s="411"/>
      <c r="AG18" s="412"/>
      <c r="AH18" s="399">
        <f>'三菜'!M43</f>
        <v>3.8</v>
      </c>
      <c r="AI18" s="399"/>
      <c r="AJ18" s="133" t="str">
        <f>'三菜'!O43</f>
        <v>斤</v>
      </c>
      <c r="AK18" s="134"/>
      <c r="AL18" s="130"/>
      <c r="AM18" s="131"/>
      <c r="AN18" s="119"/>
      <c r="AO18" s="129"/>
      <c r="AP18" s="130"/>
      <c r="AQ18" s="131"/>
      <c r="AR18" s="119"/>
      <c r="AS18" s="129"/>
      <c r="AT18" s="130"/>
      <c r="AU18" s="131"/>
      <c r="AV18" s="119"/>
      <c r="AW18" s="129"/>
      <c r="AX18" s="130"/>
      <c r="AY18" s="131"/>
      <c r="AZ18" s="130"/>
    </row>
    <row r="19" spans="1:52" ht="14.25" customHeight="1">
      <c r="A19" s="392"/>
      <c r="B19" s="395"/>
      <c r="C19" s="403" t="str">
        <f>'三菜'!L8</f>
        <v>紅蘿蔔</v>
      </c>
      <c r="D19" s="403"/>
      <c r="E19" s="404"/>
      <c r="F19" s="399">
        <f>'三菜'!M8</f>
        <v>0.9</v>
      </c>
      <c r="G19" s="399"/>
      <c r="H19" s="127" t="str">
        <f>'三菜'!O8</f>
        <v>斤</v>
      </c>
      <c r="I19" s="395"/>
      <c r="J19" s="411" t="str">
        <f>'三菜'!L17</f>
        <v>紅蘿蔔</v>
      </c>
      <c r="K19" s="411"/>
      <c r="L19" s="412"/>
      <c r="M19" s="399">
        <f>'三菜'!M17</f>
        <v>2.7</v>
      </c>
      <c r="N19" s="399"/>
      <c r="O19" s="127" t="str">
        <f>'三菜'!O17</f>
        <v>斤</v>
      </c>
      <c r="P19" s="395"/>
      <c r="Q19" s="411" t="str">
        <f>'三菜'!L26</f>
        <v>紅蘿蔔</v>
      </c>
      <c r="R19" s="411"/>
      <c r="S19" s="412"/>
      <c r="T19" s="399">
        <f>'三菜'!M26</f>
        <v>1.8</v>
      </c>
      <c r="U19" s="399"/>
      <c r="V19" s="127" t="str">
        <f>'三菜'!O26</f>
        <v>斤</v>
      </c>
      <c r="W19" s="395"/>
      <c r="X19" s="411">
        <f>'三菜'!L35</f>
        <v>0</v>
      </c>
      <c r="Y19" s="411"/>
      <c r="Z19" s="412"/>
      <c r="AA19" s="399">
        <f>'三菜'!M35</f>
        <v>0</v>
      </c>
      <c r="AB19" s="399"/>
      <c r="AC19" s="127">
        <f>'三菜'!O35</f>
        <v>0</v>
      </c>
      <c r="AD19" s="395"/>
      <c r="AE19" s="411">
        <f>'三菜'!L44</f>
        <v>0</v>
      </c>
      <c r="AF19" s="411"/>
      <c r="AG19" s="412"/>
      <c r="AH19" s="399">
        <f>'三菜'!M44</f>
        <v>0</v>
      </c>
      <c r="AI19" s="399"/>
      <c r="AJ19" s="133">
        <f>'三菜'!O44</f>
        <v>0</v>
      </c>
      <c r="AK19" s="134"/>
      <c r="AL19" s="130"/>
      <c r="AM19" s="131"/>
      <c r="AN19" s="119"/>
      <c r="AO19" s="129"/>
      <c r="AP19" s="130"/>
      <c r="AQ19" s="131"/>
      <c r="AR19" s="119"/>
      <c r="AS19" s="129"/>
      <c r="AT19" s="130"/>
      <c r="AU19" s="131"/>
      <c r="AV19" s="119"/>
      <c r="AW19" s="129"/>
      <c r="AX19" s="130"/>
      <c r="AY19" s="131"/>
      <c r="AZ19" s="130"/>
    </row>
    <row r="20" spans="1:52" ht="14.25" customHeight="1">
      <c r="A20" s="392"/>
      <c r="B20" s="395"/>
      <c r="C20" s="403">
        <f>'三菜'!L9</f>
        <v>0</v>
      </c>
      <c r="D20" s="403"/>
      <c r="E20" s="404"/>
      <c r="F20" s="399">
        <f>'三菜'!M9</f>
        <v>0</v>
      </c>
      <c r="G20" s="399"/>
      <c r="H20" s="127">
        <f>'三菜'!O9</f>
        <v>0</v>
      </c>
      <c r="I20" s="395"/>
      <c r="J20" s="411">
        <f>'三菜'!L18</f>
        <v>0</v>
      </c>
      <c r="K20" s="411"/>
      <c r="L20" s="412"/>
      <c r="M20" s="399">
        <f>'三菜'!M18</f>
        <v>0</v>
      </c>
      <c r="N20" s="399"/>
      <c r="O20" s="127">
        <f>'三菜'!O18</f>
        <v>0</v>
      </c>
      <c r="P20" s="395"/>
      <c r="Q20" s="411">
        <f>'三菜'!L27</f>
        <v>0</v>
      </c>
      <c r="R20" s="411"/>
      <c r="S20" s="412"/>
      <c r="T20" s="399">
        <f>'三菜'!M27</f>
        <v>0</v>
      </c>
      <c r="U20" s="399"/>
      <c r="V20" s="127">
        <f>'三菜'!O27</f>
        <v>0</v>
      </c>
      <c r="W20" s="395"/>
      <c r="X20" s="411">
        <f>'三菜'!L36</f>
        <v>0</v>
      </c>
      <c r="Y20" s="411"/>
      <c r="Z20" s="412"/>
      <c r="AA20" s="399">
        <f>'三菜'!M36</f>
        <v>0</v>
      </c>
      <c r="AB20" s="399"/>
      <c r="AC20" s="127">
        <f>'三菜'!O36</f>
        <v>0</v>
      </c>
      <c r="AD20" s="395"/>
      <c r="AE20" s="411">
        <f>'三菜'!L45</f>
        <v>0</v>
      </c>
      <c r="AF20" s="411"/>
      <c r="AG20" s="412"/>
      <c r="AH20" s="399">
        <f>'三菜'!M45</f>
        <v>0</v>
      </c>
      <c r="AI20" s="399"/>
      <c r="AJ20" s="133">
        <f>'三菜'!O45</f>
        <v>0</v>
      </c>
      <c r="AK20" s="134"/>
      <c r="AL20" s="130"/>
      <c r="AM20" s="131"/>
      <c r="AN20" s="119"/>
      <c r="AO20" s="129"/>
      <c r="AP20" s="130"/>
      <c r="AQ20" s="131"/>
      <c r="AR20" s="119"/>
      <c r="AS20" s="129"/>
      <c r="AT20" s="130"/>
      <c r="AU20" s="131"/>
      <c r="AV20" s="119"/>
      <c r="AW20" s="129"/>
      <c r="AX20" s="130"/>
      <c r="AY20" s="131"/>
      <c r="AZ20" s="130"/>
    </row>
    <row r="21" spans="1:52" ht="14.25" customHeight="1">
      <c r="A21" s="392"/>
      <c r="B21" s="395"/>
      <c r="C21" s="403">
        <f>'三菜'!L10</f>
        <v>0</v>
      </c>
      <c r="D21" s="403"/>
      <c r="E21" s="404"/>
      <c r="F21" s="399">
        <f>'三菜'!M10</f>
        <v>0</v>
      </c>
      <c r="G21" s="399"/>
      <c r="H21" s="127">
        <f>'三菜'!O10</f>
        <v>0</v>
      </c>
      <c r="I21" s="395"/>
      <c r="J21" s="411">
        <f>'三菜'!L19</f>
        <v>0</v>
      </c>
      <c r="K21" s="411"/>
      <c r="L21" s="412"/>
      <c r="M21" s="399">
        <f>'三菜'!M19</f>
        <v>0</v>
      </c>
      <c r="N21" s="399"/>
      <c r="O21" s="127">
        <f>'三菜'!O19</f>
        <v>0</v>
      </c>
      <c r="P21" s="395"/>
      <c r="Q21" s="411">
        <f>'三菜'!L28</f>
        <v>0</v>
      </c>
      <c r="R21" s="411"/>
      <c r="S21" s="412"/>
      <c r="T21" s="399">
        <f>'三菜'!M28</f>
        <v>0</v>
      </c>
      <c r="U21" s="399"/>
      <c r="V21" s="127">
        <f>'三菜'!O28</f>
        <v>0</v>
      </c>
      <c r="W21" s="395"/>
      <c r="X21" s="411">
        <f>'三菜'!L37</f>
        <v>0</v>
      </c>
      <c r="Y21" s="411"/>
      <c r="Z21" s="412"/>
      <c r="AA21" s="399">
        <f>'三菜'!M37</f>
        <v>0</v>
      </c>
      <c r="AB21" s="399"/>
      <c r="AC21" s="127">
        <f>'三菜'!O37</f>
        <v>0</v>
      </c>
      <c r="AD21" s="395"/>
      <c r="AE21" s="411">
        <f>'三菜'!L46</f>
        <v>0</v>
      </c>
      <c r="AF21" s="411"/>
      <c r="AG21" s="412"/>
      <c r="AH21" s="399">
        <f>'三菜'!M46</f>
        <v>0</v>
      </c>
      <c r="AI21" s="399"/>
      <c r="AJ21" s="133">
        <f>'三菜'!O46</f>
        <v>0</v>
      </c>
      <c r="AK21" s="134"/>
      <c r="AL21" s="130"/>
      <c r="AM21" s="131"/>
      <c r="AN21" s="119"/>
      <c r="AO21" s="129"/>
      <c r="AP21" s="130"/>
      <c r="AQ21" s="131"/>
      <c r="AR21" s="119"/>
      <c r="AS21" s="129"/>
      <c r="AT21" s="130"/>
      <c r="AU21" s="131"/>
      <c r="AV21" s="119"/>
      <c r="AW21" s="129"/>
      <c r="AX21" s="130"/>
      <c r="AY21" s="131"/>
      <c r="AZ21" s="130"/>
    </row>
    <row r="22" spans="1:52" ht="14.25" customHeight="1">
      <c r="A22" s="392"/>
      <c r="B22" s="395"/>
      <c r="C22" s="403">
        <f>'三菜'!L11</f>
        <v>0</v>
      </c>
      <c r="D22" s="403"/>
      <c r="E22" s="404"/>
      <c r="F22" s="399">
        <f>'三菜'!M11</f>
        <v>0</v>
      </c>
      <c r="G22" s="399"/>
      <c r="H22" s="127">
        <f>'三菜'!O11</f>
        <v>0</v>
      </c>
      <c r="I22" s="395"/>
      <c r="J22" s="411">
        <f>'三菜'!L20</f>
        <v>0</v>
      </c>
      <c r="K22" s="411"/>
      <c r="L22" s="412"/>
      <c r="M22" s="399">
        <f>'三菜'!M20</f>
        <v>0</v>
      </c>
      <c r="N22" s="399"/>
      <c r="O22" s="127">
        <f>'三菜'!O20</f>
        <v>0</v>
      </c>
      <c r="P22" s="395"/>
      <c r="Q22" s="411">
        <f>'三菜'!L29</f>
        <v>0</v>
      </c>
      <c r="R22" s="411"/>
      <c r="S22" s="412"/>
      <c r="T22" s="399">
        <f>'三菜'!M29</f>
        <v>0</v>
      </c>
      <c r="U22" s="399"/>
      <c r="V22" s="127">
        <f>'三菜'!O29</f>
        <v>0</v>
      </c>
      <c r="W22" s="395"/>
      <c r="X22" s="411">
        <f>'三菜'!L38</f>
        <v>0</v>
      </c>
      <c r="Y22" s="411"/>
      <c r="Z22" s="412"/>
      <c r="AA22" s="399">
        <f>'三菜'!M38</f>
        <v>0</v>
      </c>
      <c r="AB22" s="399"/>
      <c r="AC22" s="127">
        <f>'三菜'!O38</f>
        <v>0</v>
      </c>
      <c r="AD22" s="395"/>
      <c r="AE22" s="411">
        <f>'三菜'!L47</f>
        <v>0</v>
      </c>
      <c r="AF22" s="411"/>
      <c r="AG22" s="412"/>
      <c r="AH22" s="399">
        <f>'三菜'!M47</f>
        <v>0</v>
      </c>
      <c r="AI22" s="399"/>
      <c r="AJ22" s="133">
        <f>'三菜'!O47</f>
        <v>0</v>
      </c>
      <c r="AK22" s="134"/>
      <c r="AL22" s="130"/>
      <c r="AM22" s="131"/>
      <c r="AN22" s="119"/>
      <c r="AO22" s="129"/>
      <c r="AP22" s="130"/>
      <c r="AQ22" s="131"/>
      <c r="AR22" s="119"/>
      <c r="AS22" s="129"/>
      <c r="AT22" s="130"/>
      <c r="AU22" s="131"/>
      <c r="AV22" s="119"/>
      <c r="AW22" s="129"/>
      <c r="AX22" s="130"/>
      <c r="AY22" s="131"/>
      <c r="AZ22" s="130"/>
    </row>
    <row r="23" spans="1:52" ht="14.25" customHeight="1" thickBot="1">
      <c r="A23" s="393"/>
      <c r="B23" s="401"/>
      <c r="C23" s="409">
        <f>'三菜'!L12</f>
        <v>0</v>
      </c>
      <c r="D23" s="409"/>
      <c r="E23" s="406"/>
      <c r="F23" s="408">
        <f>'三菜'!M12</f>
        <v>0</v>
      </c>
      <c r="G23" s="408"/>
      <c r="H23" s="137">
        <f>'三菜'!O12</f>
        <v>0</v>
      </c>
      <c r="I23" s="396"/>
      <c r="J23" s="409">
        <f>'三菜'!L21</f>
        <v>0</v>
      </c>
      <c r="K23" s="409"/>
      <c r="L23" s="406"/>
      <c r="M23" s="408">
        <f>'三菜'!M21</f>
        <v>0</v>
      </c>
      <c r="N23" s="408"/>
      <c r="O23" s="137">
        <f>'三菜'!O21</f>
        <v>0</v>
      </c>
      <c r="P23" s="401"/>
      <c r="Q23" s="409">
        <f>'三菜'!L30</f>
        <v>0</v>
      </c>
      <c r="R23" s="409"/>
      <c r="S23" s="406"/>
      <c r="T23" s="408">
        <f>'三菜'!M30</f>
        <v>0</v>
      </c>
      <c r="U23" s="408"/>
      <c r="V23" s="137">
        <f>'三菜'!O30</f>
        <v>0</v>
      </c>
      <c r="W23" s="401"/>
      <c r="X23" s="409">
        <f>'三菜'!L39</f>
        <v>0</v>
      </c>
      <c r="Y23" s="409"/>
      <c r="Z23" s="406"/>
      <c r="AA23" s="408">
        <f>'三菜'!M39</f>
        <v>0</v>
      </c>
      <c r="AB23" s="408"/>
      <c r="AC23" s="137">
        <f>'三菜'!O39</f>
        <v>0</v>
      </c>
      <c r="AD23" s="401"/>
      <c r="AE23" s="409">
        <f>'三菜'!L48</f>
        <v>0</v>
      </c>
      <c r="AF23" s="409"/>
      <c r="AG23" s="406"/>
      <c r="AH23" s="408">
        <f>'三菜'!M48</f>
        <v>0</v>
      </c>
      <c r="AI23" s="408"/>
      <c r="AJ23" s="137">
        <f>'三菜'!O48</f>
        <v>0</v>
      </c>
      <c r="AK23" s="134"/>
      <c r="AL23" s="130"/>
      <c r="AM23" s="131"/>
      <c r="AN23" s="119"/>
      <c r="AO23" s="129"/>
      <c r="AP23" s="130"/>
      <c r="AQ23" s="131"/>
      <c r="AR23" s="119"/>
      <c r="AS23" s="129"/>
      <c r="AT23" s="130"/>
      <c r="AU23" s="131"/>
      <c r="AV23" s="119"/>
      <c r="AW23" s="129"/>
      <c r="AX23" s="130"/>
      <c r="AY23" s="131"/>
      <c r="AZ23" s="130"/>
    </row>
    <row r="24" spans="1:52" ht="14.25" customHeight="1">
      <c r="A24" s="410" t="s">
        <v>76</v>
      </c>
      <c r="B24" s="400" t="str">
        <f>TRIM('三菜'!P4)</f>
        <v>蒜炒菠菜</v>
      </c>
      <c r="C24" s="411" t="str">
        <f>'三菜'!P5</f>
        <v>菠菜</v>
      </c>
      <c r="D24" s="411"/>
      <c r="E24" s="412"/>
      <c r="F24" s="399">
        <f>'三菜'!Q5</f>
        <v>82.2</v>
      </c>
      <c r="G24" s="399"/>
      <c r="H24" s="127" t="str">
        <f>'三菜'!S5</f>
        <v>斤</v>
      </c>
      <c r="I24" s="400" t="str">
        <f>TRIM('三菜'!P13)</f>
        <v>薑絲芥藍</v>
      </c>
      <c r="J24" s="411" t="str">
        <f>'三菜'!P14</f>
        <v>芥藍菜</v>
      </c>
      <c r="K24" s="411"/>
      <c r="L24" s="412"/>
      <c r="M24" s="399">
        <f>'三菜'!Q14</f>
        <v>77.4</v>
      </c>
      <c r="N24" s="399"/>
      <c r="O24" s="127" t="str">
        <f>'三菜'!S14</f>
        <v>斤</v>
      </c>
      <c r="P24" s="400" t="str">
        <f>TRIM('三菜'!P22)</f>
        <v>蒜炒油菜</v>
      </c>
      <c r="Q24" s="411" t="str">
        <f>'三菜'!P23</f>
        <v>油菜</v>
      </c>
      <c r="R24" s="411"/>
      <c r="S24" s="412"/>
      <c r="T24" s="399">
        <f>'三菜'!Q23</f>
        <v>79.3</v>
      </c>
      <c r="U24" s="399"/>
      <c r="V24" s="127" t="str">
        <f>'三菜'!S23</f>
        <v>斤</v>
      </c>
      <c r="W24" s="400" t="str">
        <f>TRIM('三菜'!P31)</f>
        <v>蒜香小白菜</v>
      </c>
      <c r="X24" s="411" t="str">
        <f>'三菜'!P32</f>
        <v>小白菜</v>
      </c>
      <c r="Y24" s="411"/>
      <c r="Z24" s="412"/>
      <c r="AA24" s="399">
        <f>'三菜'!Q32</f>
        <v>74.9</v>
      </c>
      <c r="AB24" s="399"/>
      <c r="AC24" s="127" t="str">
        <f>'三菜'!S32</f>
        <v>斤</v>
      </c>
      <c r="AD24" s="400" t="str">
        <f>TRIM('三菜'!P40)</f>
        <v>炒豆芽菜</v>
      </c>
      <c r="AE24" s="411" t="str">
        <f>'三菜'!P41</f>
        <v>豆芽菜</v>
      </c>
      <c r="AF24" s="411"/>
      <c r="AG24" s="412"/>
      <c r="AH24" s="399">
        <f>'三菜'!Q41</f>
        <v>64.3</v>
      </c>
      <c r="AI24" s="399"/>
      <c r="AJ24" s="133" t="str">
        <f>'三菜'!S41</f>
        <v>斤</v>
      </c>
      <c r="AK24" s="129"/>
      <c r="AL24" s="130"/>
      <c r="AM24" s="131"/>
      <c r="AN24" s="119"/>
      <c r="AO24" s="138"/>
      <c r="AP24" s="130"/>
      <c r="AQ24" s="131"/>
      <c r="AR24" s="119"/>
      <c r="AS24" s="129"/>
      <c r="AT24" s="130"/>
      <c r="AU24" s="131"/>
      <c r="AV24" s="119"/>
      <c r="AW24" s="129"/>
      <c r="AX24" s="130"/>
      <c r="AY24" s="131"/>
      <c r="AZ24" s="130"/>
    </row>
    <row r="25" spans="1:52" ht="14.25" customHeight="1">
      <c r="A25" s="392"/>
      <c r="B25" s="395"/>
      <c r="C25" s="403" t="str">
        <f>'三菜'!P6</f>
        <v>蒜角</v>
      </c>
      <c r="D25" s="403"/>
      <c r="E25" s="404"/>
      <c r="F25" s="399">
        <f>'三菜'!Q6</f>
        <v>0.9</v>
      </c>
      <c r="G25" s="399"/>
      <c r="H25" s="127" t="str">
        <f>'三菜'!S6</f>
        <v>斤</v>
      </c>
      <c r="I25" s="395"/>
      <c r="J25" s="403" t="str">
        <f>'三菜'!P15</f>
        <v>薑絲</v>
      </c>
      <c r="K25" s="403"/>
      <c r="L25" s="404"/>
      <c r="M25" s="399">
        <f>'三菜'!Q15</f>
        <v>0.9</v>
      </c>
      <c r="N25" s="399"/>
      <c r="O25" s="127" t="str">
        <f>'三菜'!S15</f>
        <v>斤</v>
      </c>
      <c r="P25" s="395"/>
      <c r="Q25" s="403" t="str">
        <f>'三菜'!P24</f>
        <v>蒜角</v>
      </c>
      <c r="R25" s="403"/>
      <c r="S25" s="404"/>
      <c r="T25" s="399">
        <f>'三菜'!Q24</f>
        <v>2.7</v>
      </c>
      <c r="U25" s="399"/>
      <c r="V25" s="127" t="str">
        <f>'三菜'!S24</f>
        <v>斤</v>
      </c>
      <c r="W25" s="395"/>
      <c r="X25" s="403" t="str">
        <f>'三菜'!P33</f>
        <v>紅蘿蔔</v>
      </c>
      <c r="Y25" s="403"/>
      <c r="Z25" s="404"/>
      <c r="AA25" s="399">
        <f>'三菜'!Q33</f>
        <v>1.8</v>
      </c>
      <c r="AB25" s="399"/>
      <c r="AC25" s="127" t="str">
        <f>'三菜'!S33</f>
        <v>斤</v>
      </c>
      <c r="AD25" s="395"/>
      <c r="AE25" s="403" t="str">
        <f>'三菜'!P42</f>
        <v>韭菜</v>
      </c>
      <c r="AF25" s="403"/>
      <c r="AG25" s="404"/>
      <c r="AH25" s="399">
        <f>'三菜'!Q42</f>
        <v>2.8</v>
      </c>
      <c r="AI25" s="399"/>
      <c r="AJ25" s="133" t="str">
        <f>'三菜'!S42</f>
        <v>斤</v>
      </c>
      <c r="AK25" s="134"/>
      <c r="AL25" s="130"/>
      <c r="AM25" s="131"/>
      <c r="AN25" s="119"/>
      <c r="AO25" s="138"/>
      <c r="AP25" s="130"/>
      <c r="AQ25" s="131"/>
      <c r="AR25" s="119"/>
      <c r="AS25" s="129"/>
      <c r="AT25" s="130"/>
      <c r="AU25" s="131"/>
      <c r="AV25" s="119"/>
      <c r="AW25" s="129"/>
      <c r="AX25" s="130"/>
      <c r="AY25" s="131"/>
      <c r="AZ25" s="130"/>
    </row>
    <row r="26" spans="1:52" ht="14.25" customHeight="1">
      <c r="A26" s="392"/>
      <c r="B26" s="395"/>
      <c r="C26" s="403">
        <f>'三菜'!P7</f>
        <v>0</v>
      </c>
      <c r="D26" s="403"/>
      <c r="E26" s="404"/>
      <c r="F26" s="399">
        <f>'三菜'!Q7</f>
        <v>0</v>
      </c>
      <c r="G26" s="399"/>
      <c r="H26" s="127">
        <f>'三菜'!S7</f>
        <v>0</v>
      </c>
      <c r="I26" s="395"/>
      <c r="J26" s="403">
        <f>'三菜'!P16</f>
        <v>0</v>
      </c>
      <c r="K26" s="403"/>
      <c r="L26" s="404"/>
      <c r="M26" s="399">
        <f>'三菜'!Q16</f>
        <v>0</v>
      </c>
      <c r="N26" s="399"/>
      <c r="O26" s="127">
        <f>'三菜'!S16</f>
        <v>0</v>
      </c>
      <c r="P26" s="395"/>
      <c r="Q26" s="403">
        <f>'三菜'!P25</f>
        <v>0</v>
      </c>
      <c r="R26" s="403"/>
      <c r="S26" s="404"/>
      <c r="T26" s="399">
        <f>'三菜'!Q25</f>
        <v>0</v>
      </c>
      <c r="U26" s="399"/>
      <c r="V26" s="127">
        <f>'三菜'!S25</f>
        <v>0</v>
      </c>
      <c r="W26" s="395"/>
      <c r="X26" s="403" t="str">
        <f>'三菜'!P34</f>
        <v>蒜角</v>
      </c>
      <c r="Y26" s="403"/>
      <c r="Z26" s="404"/>
      <c r="AA26" s="399">
        <f>'三菜'!Q34</f>
        <v>0.9</v>
      </c>
      <c r="AB26" s="399"/>
      <c r="AC26" s="127" t="str">
        <f>'三菜'!S34</f>
        <v>斤</v>
      </c>
      <c r="AD26" s="395"/>
      <c r="AE26" s="403" t="str">
        <f>'三菜'!P43</f>
        <v>紅蘿蔔</v>
      </c>
      <c r="AF26" s="403"/>
      <c r="AG26" s="404"/>
      <c r="AH26" s="399">
        <f>'三菜'!Q43</f>
        <v>1.9</v>
      </c>
      <c r="AI26" s="399"/>
      <c r="AJ26" s="133" t="str">
        <f>'三菜'!S43</f>
        <v>斤</v>
      </c>
      <c r="AK26" s="134"/>
      <c r="AL26" s="130"/>
      <c r="AM26" s="131"/>
      <c r="AN26" s="119"/>
      <c r="AO26" s="138"/>
      <c r="AP26" s="130"/>
      <c r="AQ26" s="131"/>
      <c r="AR26" s="119"/>
      <c r="AS26" s="129"/>
      <c r="AT26" s="130"/>
      <c r="AU26" s="131"/>
      <c r="AV26" s="119"/>
      <c r="AW26" s="129"/>
      <c r="AX26" s="130"/>
      <c r="AY26" s="131"/>
      <c r="AZ26" s="130"/>
    </row>
    <row r="27" spans="1:52" ht="14.25" customHeight="1">
      <c r="A27" s="392"/>
      <c r="B27" s="395"/>
      <c r="C27" s="403">
        <f>'三菜'!P8</f>
        <v>0</v>
      </c>
      <c r="D27" s="403"/>
      <c r="E27" s="404"/>
      <c r="F27" s="399">
        <f>'三菜'!Q8</f>
        <v>0</v>
      </c>
      <c r="G27" s="399"/>
      <c r="H27" s="127">
        <f>'三菜'!S8</f>
        <v>0</v>
      </c>
      <c r="I27" s="395"/>
      <c r="J27" s="403">
        <f>'三菜'!P17</f>
        <v>0</v>
      </c>
      <c r="K27" s="403"/>
      <c r="L27" s="404"/>
      <c r="M27" s="399">
        <f>'三菜'!Q17</f>
        <v>0</v>
      </c>
      <c r="N27" s="399"/>
      <c r="O27" s="127">
        <f>'三菜'!S17</f>
        <v>0</v>
      </c>
      <c r="P27" s="395"/>
      <c r="Q27" s="403">
        <f>'三菜'!P26</f>
        <v>0</v>
      </c>
      <c r="R27" s="403"/>
      <c r="S27" s="404"/>
      <c r="T27" s="399">
        <f>'三菜'!Q26</f>
        <v>0</v>
      </c>
      <c r="U27" s="399"/>
      <c r="V27" s="127">
        <f>'三菜'!S26</f>
        <v>0</v>
      </c>
      <c r="W27" s="395"/>
      <c r="X27" s="403">
        <f>'三菜'!P35</f>
        <v>0</v>
      </c>
      <c r="Y27" s="403"/>
      <c r="Z27" s="404"/>
      <c r="AA27" s="399">
        <f>'三菜'!Q35</f>
        <v>0</v>
      </c>
      <c r="AB27" s="399"/>
      <c r="AC27" s="127">
        <f>'三菜'!S35</f>
        <v>0</v>
      </c>
      <c r="AD27" s="395"/>
      <c r="AE27" s="403" t="str">
        <f>'三菜'!P44</f>
        <v>蒜角</v>
      </c>
      <c r="AF27" s="403"/>
      <c r="AG27" s="404"/>
      <c r="AH27" s="399">
        <f>'三菜'!Q44</f>
        <v>0.9</v>
      </c>
      <c r="AI27" s="399"/>
      <c r="AJ27" s="133" t="str">
        <f>'三菜'!S44</f>
        <v>斤</v>
      </c>
      <c r="AK27" s="134"/>
      <c r="AL27" s="130"/>
      <c r="AM27" s="131"/>
      <c r="AN27" s="119"/>
      <c r="AO27" s="138"/>
      <c r="AP27" s="130"/>
      <c r="AQ27" s="131"/>
      <c r="AR27" s="119"/>
      <c r="AS27" s="129"/>
      <c r="AT27" s="130"/>
      <c r="AU27" s="131"/>
      <c r="AV27" s="119"/>
      <c r="AW27" s="129"/>
      <c r="AX27" s="130"/>
      <c r="AY27" s="131"/>
      <c r="AZ27" s="130"/>
    </row>
    <row r="28" spans="1:52" ht="14.25" customHeight="1">
      <c r="A28" s="392"/>
      <c r="B28" s="395"/>
      <c r="C28" s="403">
        <f>'三菜'!P9</f>
        <v>0</v>
      </c>
      <c r="D28" s="403"/>
      <c r="E28" s="404"/>
      <c r="F28" s="399">
        <f>'三菜'!Q9</f>
        <v>0</v>
      </c>
      <c r="G28" s="399"/>
      <c r="H28" s="127">
        <f>'三菜'!S9</f>
        <v>0</v>
      </c>
      <c r="I28" s="395"/>
      <c r="J28" s="403">
        <f>'三菜'!P18</f>
        <v>0</v>
      </c>
      <c r="K28" s="403"/>
      <c r="L28" s="404"/>
      <c r="M28" s="399">
        <f>'三菜'!Q18</f>
        <v>0</v>
      </c>
      <c r="N28" s="399"/>
      <c r="O28" s="127">
        <f>'三菜'!S18</f>
        <v>0</v>
      </c>
      <c r="P28" s="395"/>
      <c r="Q28" s="403">
        <f>'三菜'!P27</f>
        <v>0</v>
      </c>
      <c r="R28" s="403"/>
      <c r="S28" s="404"/>
      <c r="T28" s="399">
        <f>'三菜'!Q27</f>
        <v>0</v>
      </c>
      <c r="U28" s="399"/>
      <c r="V28" s="127">
        <f>'三菜'!S27</f>
        <v>0</v>
      </c>
      <c r="W28" s="395"/>
      <c r="X28" s="403">
        <f>'三菜'!P36</f>
        <v>0</v>
      </c>
      <c r="Y28" s="403"/>
      <c r="Z28" s="404"/>
      <c r="AA28" s="399">
        <f>'三菜'!Q36</f>
        <v>0</v>
      </c>
      <c r="AB28" s="399"/>
      <c r="AC28" s="127">
        <f>'三菜'!S36</f>
        <v>0</v>
      </c>
      <c r="AD28" s="395"/>
      <c r="AE28" s="403">
        <f>'三菜'!P45</f>
        <v>0</v>
      </c>
      <c r="AF28" s="403"/>
      <c r="AG28" s="404"/>
      <c r="AH28" s="399">
        <f>'三菜'!Q45</f>
        <v>0</v>
      </c>
      <c r="AI28" s="399"/>
      <c r="AJ28" s="133">
        <f>'三菜'!S45</f>
        <v>0</v>
      </c>
      <c r="AK28" s="134"/>
      <c r="AL28" s="130"/>
      <c r="AM28" s="131"/>
      <c r="AN28" s="119"/>
      <c r="AO28" s="138"/>
      <c r="AP28" s="130"/>
      <c r="AQ28" s="131"/>
      <c r="AR28" s="119"/>
      <c r="AS28" s="129"/>
      <c r="AT28" s="130"/>
      <c r="AU28" s="131"/>
      <c r="AV28" s="119"/>
      <c r="AW28" s="129"/>
      <c r="AX28" s="130"/>
      <c r="AY28" s="131"/>
      <c r="AZ28" s="130"/>
    </row>
    <row r="29" spans="1:52" ht="14.25" customHeight="1">
      <c r="A29" s="392"/>
      <c r="B29" s="395"/>
      <c r="C29" s="403">
        <f>'三菜'!P10</f>
        <v>0</v>
      </c>
      <c r="D29" s="403"/>
      <c r="E29" s="404"/>
      <c r="F29" s="399">
        <f>'三菜'!Q10</f>
        <v>0</v>
      </c>
      <c r="G29" s="399"/>
      <c r="H29" s="127">
        <f>'三菜'!S10</f>
        <v>0</v>
      </c>
      <c r="I29" s="395"/>
      <c r="J29" s="403">
        <f>'三菜'!P19</f>
        <v>0</v>
      </c>
      <c r="K29" s="403"/>
      <c r="L29" s="404"/>
      <c r="M29" s="399">
        <f>'三菜'!Q19</f>
        <v>0</v>
      </c>
      <c r="N29" s="399"/>
      <c r="O29" s="127">
        <f>'三菜'!S19</f>
        <v>0</v>
      </c>
      <c r="P29" s="395"/>
      <c r="Q29" s="403">
        <f>'三菜'!P28</f>
        <v>0</v>
      </c>
      <c r="R29" s="403"/>
      <c r="S29" s="404"/>
      <c r="T29" s="399">
        <f>'三菜'!Q28</f>
        <v>0</v>
      </c>
      <c r="U29" s="399"/>
      <c r="V29" s="127">
        <f>'三菜'!S28</f>
        <v>0</v>
      </c>
      <c r="W29" s="395"/>
      <c r="X29" s="403">
        <f>'三菜'!P37</f>
        <v>0</v>
      </c>
      <c r="Y29" s="403"/>
      <c r="Z29" s="404"/>
      <c r="AA29" s="399">
        <f>'三菜'!Q37</f>
        <v>0</v>
      </c>
      <c r="AB29" s="399"/>
      <c r="AC29" s="127">
        <f>'三菜'!S37</f>
        <v>0</v>
      </c>
      <c r="AD29" s="395"/>
      <c r="AE29" s="403">
        <f>'三菜'!P46</f>
        <v>0</v>
      </c>
      <c r="AF29" s="403"/>
      <c r="AG29" s="404"/>
      <c r="AH29" s="399">
        <f>'三菜'!Q46</f>
        <v>0</v>
      </c>
      <c r="AI29" s="399"/>
      <c r="AJ29" s="133">
        <f>'三菜'!S46</f>
        <v>0</v>
      </c>
      <c r="AK29" s="134"/>
      <c r="AL29" s="130"/>
      <c r="AM29" s="131"/>
      <c r="AN29" s="119"/>
      <c r="AO29" s="138"/>
      <c r="AP29" s="130"/>
      <c r="AQ29" s="131"/>
      <c r="AR29" s="119"/>
      <c r="AS29" s="129"/>
      <c r="AT29" s="130"/>
      <c r="AU29" s="131"/>
      <c r="AV29" s="119"/>
      <c r="AW29" s="129"/>
      <c r="AX29" s="130"/>
      <c r="AY29" s="131"/>
      <c r="AZ29" s="130"/>
    </row>
    <row r="30" spans="1:52" ht="14.25" customHeight="1">
      <c r="A30" s="392"/>
      <c r="B30" s="395"/>
      <c r="C30" s="403">
        <f>'三菜'!P11</f>
        <v>0</v>
      </c>
      <c r="D30" s="403"/>
      <c r="E30" s="404"/>
      <c r="F30" s="399">
        <f>'三菜'!Q11</f>
        <v>0</v>
      </c>
      <c r="G30" s="399"/>
      <c r="H30" s="127">
        <f>'三菜'!S11</f>
        <v>0</v>
      </c>
      <c r="I30" s="395"/>
      <c r="J30" s="403">
        <f>'三菜'!P20</f>
        <v>0</v>
      </c>
      <c r="K30" s="403"/>
      <c r="L30" s="404"/>
      <c r="M30" s="399">
        <f>'三菜'!Q20</f>
        <v>0</v>
      </c>
      <c r="N30" s="399"/>
      <c r="O30" s="127">
        <f>'三菜'!S20</f>
        <v>0</v>
      </c>
      <c r="P30" s="395"/>
      <c r="Q30" s="403">
        <f>'三菜'!P29</f>
        <v>0</v>
      </c>
      <c r="R30" s="403"/>
      <c r="S30" s="404"/>
      <c r="T30" s="399">
        <f>'三菜'!Q29</f>
        <v>0</v>
      </c>
      <c r="U30" s="399"/>
      <c r="V30" s="127">
        <f>'三菜'!S29</f>
        <v>0</v>
      </c>
      <c r="W30" s="395"/>
      <c r="X30" s="403">
        <f>'三菜'!P38</f>
        <v>0</v>
      </c>
      <c r="Y30" s="403"/>
      <c r="Z30" s="404"/>
      <c r="AA30" s="399">
        <f>'三菜'!Q38</f>
        <v>0</v>
      </c>
      <c r="AB30" s="399"/>
      <c r="AC30" s="127">
        <f>'三菜'!S38</f>
        <v>0</v>
      </c>
      <c r="AD30" s="395"/>
      <c r="AE30" s="403">
        <f>'三菜'!P47</f>
        <v>0</v>
      </c>
      <c r="AF30" s="403"/>
      <c r="AG30" s="404"/>
      <c r="AH30" s="399">
        <f>'三菜'!Q47</f>
        <v>0</v>
      </c>
      <c r="AI30" s="399"/>
      <c r="AJ30" s="133">
        <f>'三菜'!S47</f>
        <v>0</v>
      </c>
      <c r="AK30" s="134"/>
      <c r="AL30" s="130"/>
      <c r="AM30" s="131"/>
      <c r="AN30" s="119"/>
      <c r="AO30" s="138"/>
      <c r="AP30" s="130"/>
      <c r="AQ30" s="131"/>
      <c r="AR30" s="119"/>
      <c r="AS30" s="129"/>
      <c r="AT30" s="130"/>
      <c r="AU30" s="131"/>
      <c r="AV30" s="119"/>
      <c r="AW30" s="129"/>
      <c r="AX30" s="130"/>
      <c r="AY30" s="131"/>
      <c r="AZ30" s="130"/>
    </row>
    <row r="31" spans="1:52" ht="14.25" customHeight="1" thickBot="1">
      <c r="A31" s="393"/>
      <c r="B31" s="396"/>
      <c r="C31" s="409">
        <f>'三菜'!P12</f>
        <v>0</v>
      </c>
      <c r="D31" s="409"/>
      <c r="E31" s="406"/>
      <c r="F31" s="408">
        <f>'三菜'!Q12</f>
        <v>0</v>
      </c>
      <c r="G31" s="408"/>
      <c r="H31" s="137">
        <f>'三菜'!S12</f>
        <v>0</v>
      </c>
      <c r="I31" s="401"/>
      <c r="J31" s="409">
        <f>'三菜'!P21</f>
        <v>0</v>
      </c>
      <c r="K31" s="409"/>
      <c r="L31" s="406"/>
      <c r="M31" s="408">
        <f>'三菜'!Q21</f>
        <v>0</v>
      </c>
      <c r="N31" s="408"/>
      <c r="O31" s="137">
        <f>'三菜'!S21</f>
        <v>0</v>
      </c>
      <c r="P31" s="401"/>
      <c r="Q31" s="409">
        <f>'三菜'!P30</f>
        <v>0</v>
      </c>
      <c r="R31" s="409"/>
      <c r="S31" s="406"/>
      <c r="T31" s="408">
        <f>'三菜'!Q30</f>
        <v>0</v>
      </c>
      <c r="U31" s="408"/>
      <c r="V31" s="137">
        <f>'三菜'!S30</f>
        <v>0</v>
      </c>
      <c r="W31" s="401"/>
      <c r="X31" s="409">
        <f>'三菜'!P39</f>
        <v>0</v>
      </c>
      <c r="Y31" s="409"/>
      <c r="Z31" s="406"/>
      <c r="AA31" s="408">
        <f>'三菜'!Q39</f>
        <v>0</v>
      </c>
      <c r="AB31" s="408"/>
      <c r="AC31" s="137">
        <f>'三菜'!S39</f>
        <v>0</v>
      </c>
      <c r="AD31" s="401"/>
      <c r="AE31" s="409">
        <f>'三菜'!P48</f>
        <v>0</v>
      </c>
      <c r="AF31" s="409"/>
      <c r="AG31" s="406"/>
      <c r="AH31" s="408">
        <f>'三菜'!Q48</f>
        <v>0</v>
      </c>
      <c r="AI31" s="408"/>
      <c r="AJ31" s="137">
        <f>'三菜'!S48</f>
        <v>0</v>
      </c>
      <c r="AK31" s="134"/>
      <c r="AL31" s="130"/>
      <c r="AM31" s="131"/>
      <c r="AN31" s="119"/>
      <c r="AO31" s="138"/>
      <c r="AP31" s="130"/>
      <c r="AQ31" s="131"/>
      <c r="AR31" s="119"/>
      <c r="AS31" s="129"/>
      <c r="AT31" s="130"/>
      <c r="AU31" s="131"/>
      <c r="AV31" s="119"/>
      <c r="AW31" s="129"/>
      <c r="AX31" s="130"/>
      <c r="AY31" s="131"/>
      <c r="AZ31" s="130"/>
    </row>
    <row r="32" spans="1:52" ht="14.25" customHeight="1">
      <c r="A32" s="410" t="s">
        <v>77</v>
      </c>
      <c r="B32" s="400" t="str">
        <f>TRIM('三菜'!T4)</f>
        <v>玉米排骨湯</v>
      </c>
      <c r="C32" s="411" t="str">
        <f>'三菜'!T5</f>
        <v>玉米</v>
      </c>
      <c r="D32" s="411"/>
      <c r="E32" s="412"/>
      <c r="F32" s="399">
        <f>'三菜'!U5</f>
        <v>36.5</v>
      </c>
      <c r="G32" s="399"/>
      <c r="H32" s="127" t="str">
        <f>'三菜'!W5</f>
        <v>斤</v>
      </c>
      <c r="I32" s="400" t="str">
        <f>TRIM('三菜'!T13)</f>
        <v>蕃茄蛋花湯</v>
      </c>
      <c r="J32" s="411" t="str">
        <f>'三菜'!T14</f>
        <v>蕃茄</v>
      </c>
      <c r="K32" s="411"/>
      <c r="L32" s="412"/>
      <c r="M32" s="399">
        <f>'三菜'!U14</f>
        <v>31.9</v>
      </c>
      <c r="N32" s="399"/>
      <c r="O32" s="127" t="str">
        <f>'三菜'!W14</f>
        <v>斤</v>
      </c>
      <c r="P32" s="400" t="str">
        <f>TRIM('三菜'!T22)</f>
        <v>味噌豆腐湯</v>
      </c>
      <c r="Q32" s="411" t="str">
        <f>'三菜'!T23</f>
        <v>味噌</v>
      </c>
      <c r="R32" s="411"/>
      <c r="S32" s="412"/>
      <c r="T32" s="399">
        <f>'三菜'!U23</f>
        <v>9.1</v>
      </c>
      <c r="U32" s="399"/>
      <c r="V32" s="127" t="str">
        <f>'三菜'!W23</f>
        <v>斤</v>
      </c>
      <c r="W32" s="400" t="str">
        <f>TRIM('三菜'!T31)</f>
        <v>豬血湯</v>
      </c>
      <c r="X32" s="411" t="str">
        <f>'三菜'!T32</f>
        <v>豬血</v>
      </c>
      <c r="Y32" s="411"/>
      <c r="Z32" s="412"/>
      <c r="AA32" s="399">
        <f>'三菜'!U32</f>
        <v>18.3</v>
      </c>
      <c r="AB32" s="399"/>
      <c r="AC32" s="127" t="str">
        <f>'三菜'!W32</f>
        <v>斤</v>
      </c>
      <c r="AD32" s="400" t="str">
        <f>TRIM('三菜'!T40)</f>
        <v>紅豆紫米湯</v>
      </c>
      <c r="AE32" s="411" t="str">
        <f>'三菜'!T41</f>
        <v>二砂糖</v>
      </c>
      <c r="AF32" s="411"/>
      <c r="AG32" s="412"/>
      <c r="AH32" s="399">
        <f>'三菜'!U41</f>
        <v>14.2</v>
      </c>
      <c r="AI32" s="399"/>
      <c r="AJ32" s="133" t="str">
        <f>'三菜'!W41</f>
        <v>包</v>
      </c>
      <c r="AK32" s="129"/>
      <c r="AL32" s="130"/>
      <c r="AM32" s="131"/>
      <c r="AN32" s="119"/>
      <c r="AO32" s="138"/>
      <c r="AP32" s="130"/>
      <c r="AQ32" s="131"/>
      <c r="AR32" s="119"/>
      <c r="AS32" s="129"/>
      <c r="AT32" s="135"/>
      <c r="AU32" s="131"/>
      <c r="AV32" s="119"/>
      <c r="AW32" s="129"/>
      <c r="AX32" s="139"/>
      <c r="AY32" s="131"/>
      <c r="AZ32" s="130"/>
    </row>
    <row r="33" spans="1:52" ht="14.25" customHeight="1">
      <c r="A33" s="392"/>
      <c r="B33" s="395"/>
      <c r="C33" s="403" t="str">
        <f>'三菜'!T6</f>
        <v>軟骨丁</v>
      </c>
      <c r="D33" s="403"/>
      <c r="E33" s="404"/>
      <c r="F33" s="399">
        <f>'三菜'!U6</f>
        <v>13.7</v>
      </c>
      <c r="G33" s="399"/>
      <c r="H33" s="127" t="str">
        <f>'三菜'!W6</f>
        <v>斤</v>
      </c>
      <c r="I33" s="395"/>
      <c r="J33" s="403" t="str">
        <f>'三菜'!T15</f>
        <v>洗選蛋</v>
      </c>
      <c r="K33" s="403"/>
      <c r="L33" s="404"/>
      <c r="M33" s="399">
        <f>'三菜'!U15</f>
        <v>9.1</v>
      </c>
      <c r="N33" s="399"/>
      <c r="O33" s="127" t="str">
        <f>'三菜'!W15</f>
        <v>斤</v>
      </c>
      <c r="P33" s="395"/>
      <c r="Q33" s="403" t="str">
        <f>'三菜'!T24</f>
        <v>豆腐4.3K</v>
      </c>
      <c r="R33" s="403"/>
      <c r="S33" s="404"/>
      <c r="T33" s="399">
        <f>'三菜'!U24</f>
        <v>39.2</v>
      </c>
      <c r="U33" s="399"/>
      <c r="V33" s="127" t="str">
        <f>'三菜'!W24</f>
        <v>板</v>
      </c>
      <c r="W33" s="395"/>
      <c r="X33" s="403" t="str">
        <f>'三菜'!T33</f>
        <v>酸菜仁</v>
      </c>
      <c r="Y33" s="403"/>
      <c r="Z33" s="404"/>
      <c r="AA33" s="399">
        <f>'三菜'!U33</f>
        <v>18.3</v>
      </c>
      <c r="AB33" s="399"/>
      <c r="AC33" s="127" t="str">
        <f>'三菜'!W33</f>
        <v>斤</v>
      </c>
      <c r="AD33" s="395"/>
      <c r="AE33" s="403" t="str">
        <f>'三菜'!T42</f>
        <v>紅豆</v>
      </c>
      <c r="AF33" s="403"/>
      <c r="AG33" s="404"/>
      <c r="AH33" s="399">
        <f>'三菜'!U42</f>
        <v>9.4</v>
      </c>
      <c r="AI33" s="399"/>
      <c r="AJ33" s="133" t="str">
        <f>'三菜'!W42</f>
        <v>斤</v>
      </c>
      <c r="AK33" s="134"/>
      <c r="AL33" s="130"/>
      <c r="AM33" s="131"/>
      <c r="AN33" s="119"/>
      <c r="AO33" s="138"/>
      <c r="AP33" s="130"/>
      <c r="AQ33" s="131"/>
      <c r="AR33" s="119"/>
      <c r="AS33" s="129"/>
      <c r="AT33" s="135"/>
      <c r="AU33" s="131"/>
      <c r="AV33" s="119"/>
      <c r="AW33" s="129"/>
      <c r="AX33" s="130"/>
      <c r="AY33" s="131"/>
      <c r="AZ33" s="130"/>
    </row>
    <row r="34" spans="1:52" ht="14.25" customHeight="1">
      <c r="A34" s="392"/>
      <c r="B34" s="395"/>
      <c r="C34" s="403" t="str">
        <f>'三菜'!T7</f>
        <v>香菜</v>
      </c>
      <c r="D34" s="403"/>
      <c r="E34" s="404"/>
      <c r="F34" s="399">
        <f>'三菜'!U7</f>
        <v>0.5</v>
      </c>
      <c r="G34" s="399"/>
      <c r="H34" s="127" t="str">
        <f>'三菜'!W7</f>
        <v>斤</v>
      </c>
      <c r="I34" s="395"/>
      <c r="J34" s="403" t="str">
        <f>'三菜'!T16</f>
        <v>青蔥</v>
      </c>
      <c r="K34" s="403"/>
      <c r="L34" s="404"/>
      <c r="M34" s="399">
        <f>'三菜'!U16</f>
        <v>0.9</v>
      </c>
      <c r="N34" s="399"/>
      <c r="O34" s="127" t="str">
        <f>'三菜'!W16</f>
        <v>斤</v>
      </c>
      <c r="P34" s="395"/>
      <c r="Q34" s="403" t="str">
        <f>'三菜'!T25</f>
        <v>青蔥</v>
      </c>
      <c r="R34" s="403"/>
      <c r="S34" s="404"/>
      <c r="T34" s="399">
        <f>'三菜'!U25</f>
        <v>1.8</v>
      </c>
      <c r="U34" s="399"/>
      <c r="V34" s="127" t="str">
        <f>'三菜'!W25</f>
        <v>斤</v>
      </c>
      <c r="W34" s="395"/>
      <c r="X34" s="403" t="str">
        <f>'三菜'!T34</f>
        <v>韭菜</v>
      </c>
      <c r="Y34" s="403"/>
      <c r="Z34" s="404"/>
      <c r="AA34" s="399">
        <f>'三菜'!U34</f>
        <v>0.9</v>
      </c>
      <c r="AB34" s="399"/>
      <c r="AC34" s="127" t="str">
        <f>'三菜'!W34</f>
        <v>斤</v>
      </c>
      <c r="AD34" s="395"/>
      <c r="AE34" s="403" t="str">
        <f>'三菜'!T43</f>
        <v>黑糯米</v>
      </c>
      <c r="AF34" s="403"/>
      <c r="AG34" s="404"/>
      <c r="AH34" s="399">
        <f>'三菜'!U43</f>
        <v>6.6</v>
      </c>
      <c r="AI34" s="399"/>
      <c r="AJ34" s="133" t="str">
        <f>'三菜'!W43</f>
        <v>斤</v>
      </c>
      <c r="AK34" s="134"/>
      <c r="AL34" s="130"/>
      <c r="AM34" s="131"/>
      <c r="AN34" s="119"/>
      <c r="AO34" s="138"/>
      <c r="AP34" s="130"/>
      <c r="AQ34" s="131"/>
      <c r="AR34" s="119"/>
      <c r="AS34" s="129"/>
      <c r="AT34" s="135"/>
      <c r="AU34" s="131"/>
      <c r="AV34" s="119"/>
      <c r="AW34" s="129"/>
      <c r="AX34" s="130"/>
      <c r="AY34" s="131"/>
      <c r="AZ34" s="130"/>
    </row>
    <row r="35" spans="1:52" ht="14.25" customHeight="1">
      <c r="A35" s="392"/>
      <c r="B35" s="395"/>
      <c r="C35" s="403">
        <f>'三菜'!T8</f>
        <v>0</v>
      </c>
      <c r="D35" s="403"/>
      <c r="E35" s="404"/>
      <c r="F35" s="399">
        <f>'三菜'!U8</f>
        <v>0</v>
      </c>
      <c r="G35" s="399"/>
      <c r="H35" s="127">
        <f>'三菜'!W8</f>
        <v>0</v>
      </c>
      <c r="I35" s="395"/>
      <c r="J35" s="403">
        <f>'三菜'!T17</f>
        <v>0</v>
      </c>
      <c r="K35" s="403"/>
      <c r="L35" s="404"/>
      <c r="M35" s="399">
        <f>'三菜'!U17</f>
        <v>0</v>
      </c>
      <c r="N35" s="399"/>
      <c r="O35" s="127">
        <f>'三菜'!W17</f>
        <v>0</v>
      </c>
      <c r="P35" s="395"/>
      <c r="Q35" s="403" t="str">
        <f>'三菜'!T26</f>
        <v>柴魚片</v>
      </c>
      <c r="R35" s="403"/>
      <c r="S35" s="404"/>
      <c r="T35" s="399">
        <f>'三菜'!U26</f>
        <v>0.9</v>
      </c>
      <c r="U35" s="399"/>
      <c r="V35" s="127" t="str">
        <f>'三菜'!W26</f>
        <v>斤</v>
      </c>
      <c r="W35" s="395"/>
      <c r="X35" s="403">
        <f>'三菜'!T35</f>
        <v>0</v>
      </c>
      <c r="Y35" s="403"/>
      <c r="Z35" s="404"/>
      <c r="AA35" s="399">
        <f>'三菜'!U35</f>
        <v>0</v>
      </c>
      <c r="AB35" s="399"/>
      <c r="AC35" s="127">
        <f>'三菜'!W35</f>
        <v>0</v>
      </c>
      <c r="AD35" s="395"/>
      <c r="AE35" s="403">
        <f>'三菜'!T44</f>
        <v>0</v>
      </c>
      <c r="AF35" s="403"/>
      <c r="AG35" s="404"/>
      <c r="AH35" s="399">
        <f>'三菜'!U44</f>
        <v>0</v>
      </c>
      <c r="AI35" s="399"/>
      <c r="AJ35" s="133">
        <f>'三菜'!W44</f>
        <v>0</v>
      </c>
      <c r="AK35" s="134"/>
      <c r="AL35" s="130"/>
      <c r="AM35" s="131"/>
      <c r="AN35" s="119"/>
      <c r="AO35" s="138"/>
      <c r="AP35" s="130"/>
      <c r="AQ35" s="131"/>
      <c r="AR35" s="119"/>
      <c r="AS35" s="129"/>
      <c r="AT35" s="135"/>
      <c r="AU35" s="131"/>
      <c r="AV35" s="119"/>
      <c r="AW35" s="129"/>
      <c r="AX35" s="130"/>
      <c r="AY35" s="131"/>
      <c r="AZ35" s="130"/>
    </row>
    <row r="36" spans="1:52" ht="14.25" customHeight="1">
      <c r="A36" s="392"/>
      <c r="B36" s="395"/>
      <c r="C36" s="403">
        <f>'三菜'!T9</f>
        <v>0</v>
      </c>
      <c r="D36" s="403"/>
      <c r="E36" s="404"/>
      <c r="F36" s="399">
        <f>'三菜'!U9</f>
        <v>0</v>
      </c>
      <c r="G36" s="399"/>
      <c r="H36" s="127">
        <f>'三菜'!W9</f>
        <v>0</v>
      </c>
      <c r="I36" s="395"/>
      <c r="J36" s="403">
        <f>'三菜'!T18</f>
        <v>0</v>
      </c>
      <c r="K36" s="403"/>
      <c r="L36" s="404"/>
      <c r="M36" s="399">
        <f>'三菜'!U18</f>
        <v>0</v>
      </c>
      <c r="N36" s="399"/>
      <c r="O36" s="127">
        <f>'三菜'!W18</f>
        <v>0</v>
      </c>
      <c r="P36" s="395"/>
      <c r="Q36" s="403">
        <f>'三菜'!T27</f>
        <v>0</v>
      </c>
      <c r="R36" s="403"/>
      <c r="S36" s="404"/>
      <c r="T36" s="399">
        <f>'三菜'!U27</f>
        <v>0</v>
      </c>
      <c r="U36" s="399"/>
      <c r="V36" s="127">
        <f>'三菜'!W27</f>
        <v>0</v>
      </c>
      <c r="W36" s="395"/>
      <c r="X36" s="403">
        <f>'三菜'!T36</f>
        <v>0</v>
      </c>
      <c r="Y36" s="403"/>
      <c r="Z36" s="404"/>
      <c r="AA36" s="399">
        <f>'三菜'!U36</f>
        <v>0</v>
      </c>
      <c r="AB36" s="399"/>
      <c r="AC36" s="127">
        <f>'三菜'!W36</f>
        <v>0</v>
      </c>
      <c r="AD36" s="395"/>
      <c r="AE36" s="403">
        <f>'三菜'!T45</f>
        <v>0</v>
      </c>
      <c r="AF36" s="403"/>
      <c r="AG36" s="404"/>
      <c r="AH36" s="399">
        <f>'三菜'!U45</f>
        <v>0</v>
      </c>
      <c r="AI36" s="399"/>
      <c r="AJ36" s="133">
        <f>'三菜'!W45</f>
        <v>0</v>
      </c>
      <c r="AK36" s="134"/>
      <c r="AL36" s="130"/>
      <c r="AM36" s="131"/>
      <c r="AN36" s="119"/>
      <c r="AO36" s="138"/>
      <c r="AP36" s="130"/>
      <c r="AQ36" s="131"/>
      <c r="AR36" s="119"/>
      <c r="AS36" s="129"/>
      <c r="AT36" s="135"/>
      <c r="AU36" s="131"/>
      <c r="AV36" s="119"/>
      <c r="AW36" s="129"/>
      <c r="AX36" s="130"/>
      <c r="AY36" s="131"/>
      <c r="AZ36" s="130"/>
    </row>
    <row r="37" spans="1:52" ht="14.25" customHeight="1">
      <c r="A37" s="392"/>
      <c r="B37" s="395"/>
      <c r="C37" s="403">
        <f>'三菜'!T10</f>
        <v>0</v>
      </c>
      <c r="D37" s="403"/>
      <c r="E37" s="404"/>
      <c r="F37" s="399">
        <f>'三菜'!U10</f>
        <v>0</v>
      </c>
      <c r="G37" s="399"/>
      <c r="H37" s="127">
        <f>'三菜'!W10</f>
        <v>0</v>
      </c>
      <c r="I37" s="395"/>
      <c r="J37" s="403">
        <f>'三菜'!T19</f>
        <v>0</v>
      </c>
      <c r="K37" s="403"/>
      <c r="L37" s="404"/>
      <c r="M37" s="399">
        <f>'三菜'!U19</f>
        <v>0</v>
      </c>
      <c r="N37" s="399"/>
      <c r="O37" s="127">
        <f>'三菜'!W19</f>
        <v>0</v>
      </c>
      <c r="P37" s="395"/>
      <c r="Q37" s="403">
        <f>'三菜'!T28</f>
        <v>0</v>
      </c>
      <c r="R37" s="403"/>
      <c r="S37" s="404"/>
      <c r="T37" s="399">
        <f>'三菜'!U28</f>
        <v>0</v>
      </c>
      <c r="U37" s="399"/>
      <c r="V37" s="127">
        <f>'三菜'!W28</f>
        <v>0</v>
      </c>
      <c r="W37" s="395"/>
      <c r="X37" s="403">
        <f>'三菜'!T37</f>
        <v>0</v>
      </c>
      <c r="Y37" s="403"/>
      <c r="Z37" s="404"/>
      <c r="AA37" s="399">
        <f>'三菜'!U37</f>
        <v>0</v>
      </c>
      <c r="AB37" s="399"/>
      <c r="AC37" s="127">
        <f>'三菜'!W37</f>
        <v>0</v>
      </c>
      <c r="AD37" s="395"/>
      <c r="AE37" s="403">
        <f>'三菜'!T46</f>
        <v>0</v>
      </c>
      <c r="AF37" s="403"/>
      <c r="AG37" s="404"/>
      <c r="AH37" s="399">
        <f>'三菜'!U46</f>
        <v>0</v>
      </c>
      <c r="AI37" s="399"/>
      <c r="AJ37" s="133">
        <f>'三菜'!W46</f>
        <v>0</v>
      </c>
      <c r="AK37" s="134"/>
      <c r="AL37" s="130"/>
      <c r="AM37" s="131"/>
      <c r="AN37" s="119"/>
      <c r="AO37" s="138"/>
      <c r="AP37" s="130"/>
      <c r="AQ37" s="131"/>
      <c r="AR37" s="119"/>
      <c r="AS37" s="129"/>
      <c r="AT37" s="135"/>
      <c r="AU37" s="131"/>
      <c r="AV37" s="119"/>
      <c r="AW37" s="129"/>
      <c r="AX37" s="130"/>
      <c r="AY37" s="131"/>
      <c r="AZ37" s="130"/>
    </row>
    <row r="38" spans="1:52" ht="14.25" customHeight="1">
      <c r="A38" s="392"/>
      <c r="B38" s="395"/>
      <c r="C38" s="403">
        <f>'三菜'!T11</f>
        <v>0</v>
      </c>
      <c r="D38" s="403"/>
      <c r="E38" s="404"/>
      <c r="F38" s="399">
        <f>'三菜'!U11</f>
        <v>0</v>
      </c>
      <c r="G38" s="399"/>
      <c r="H38" s="127">
        <f>'三菜'!W11</f>
        <v>0</v>
      </c>
      <c r="I38" s="395"/>
      <c r="J38" s="403">
        <f>'三菜'!T20</f>
        <v>0</v>
      </c>
      <c r="K38" s="403"/>
      <c r="L38" s="404"/>
      <c r="M38" s="399">
        <f>'三菜'!U20</f>
        <v>0</v>
      </c>
      <c r="N38" s="399"/>
      <c r="O38" s="127">
        <f>'三菜'!W20</f>
        <v>0</v>
      </c>
      <c r="P38" s="395"/>
      <c r="Q38" s="403">
        <f>'三菜'!T29</f>
        <v>0</v>
      </c>
      <c r="R38" s="403"/>
      <c r="S38" s="404"/>
      <c r="T38" s="399">
        <f>'三菜'!U29</f>
        <v>0</v>
      </c>
      <c r="U38" s="399"/>
      <c r="V38" s="127">
        <f>'三菜'!W29</f>
        <v>0</v>
      </c>
      <c r="W38" s="395"/>
      <c r="X38" s="403">
        <f>'三菜'!T38</f>
        <v>0</v>
      </c>
      <c r="Y38" s="403"/>
      <c r="Z38" s="404"/>
      <c r="AA38" s="399">
        <f>'三菜'!U38</f>
        <v>0</v>
      </c>
      <c r="AB38" s="399"/>
      <c r="AC38" s="127">
        <f>'三菜'!W38</f>
        <v>0</v>
      </c>
      <c r="AD38" s="395"/>
      <c r="AE38" s="403">
        <f>'三菜'!T47</f>
        <v>0</v>
      </c>
      <c r="AF38" s="403"/>
      <c r="AG38" s="404"/>
      <c r="AH38" s="399">
        <f>'三菜'!U47</f>
        <v>0</v>
      </c>
      <c r="AI38" s="399"/>
      <c r="AJ38" s="133">
        <f>'三菜'!W47</f>
        <v>0</v>
      </c>
      <c r="AK38" s="134"/>
      <c r="AL38" s="130"/>
      <c r="AM38" s="131"/>
      <c r="AN38" s="119"/>
      <c r="AO38" s="138"/>
      <c r="AP38" s="130"/>
      <c r="AQ38" s="131"/>
      <c r="AR38" s="119"/>
      <c r="AS38" s="129"/>
      <c r="AT38" s="135"/>
      <c r="AU38" s="131"/>
      <c r="AV38" s="119"/>
      <c r="AW38" s="129"/>
      <c r="AX38" s="130"/>
      <c r="AY38" s="131"/>
      <c r="AZ38" s="130"/>
    </row>
    <row r="39" spans="1:52" ht="14.25" customHeight="1" thickBot="1">
      <c r="A39" s="392"/>
      <c r="B39" s="396"/>
      <c r="C39" s="409">
        <f>'三菜'!T12</f>
        <v>0</v>
      </c>
      <c r="D39" s="409"/>
      <c r="E39" s="406"/>
      <c r="F39" s="399">
        <f>'三菜'!U12</f>
        <v>0</v>
      </c>
      <c r="G39" s="399"/>
      <c r="H39" s="127">
        <f>'三菜'!W12</f>
        <v>0</v>
      </c>
      <c r="I39" s="396"/>
      <c r="J39" s="409">
        <f>'三菜'!T21</f>
        <v>0</v>
      </c>
      <c r="K39" s="409"/>
      <c r="L39" s="406"/>
      <c r="M39" s="399">
        <f>'三菜'!U21</f>
        <v>0</v>
      </c>
      <c r="N39" s="399"/>
      <c r="O39" s="127">
        <f>'三菜'!W21</f>
        <v>0</v>
      </c>
      <c r="P39" s="396"/>
      <c r="Q39" s="409">
        <f>'三菜'!T30</f>
        <v>0</v>
      </c>
      <c r="R39" s="409"/>
      <c r="S39" s="406"/>
      <c r="T39" s="399">
        <f>'三菜'!U30</f>
        <v>0</v>
      </c>
      <c r="U39" s="399"/>
      <c r="V39" s="127">
        <f>'三菜'!W30</f>
        <v>0</v>
      </c>
      <c r="W39" s="396"/>
      <c r="X39" s="409">
        <f>'三菜'!T39</f>
        <v>0</v>
      </c>
      <c r="Y39" s="409"/>
      <c r="Z39" s="406"/>
      <c r="AA39" s="399">
        <f>'三菜'!U39</f>
        <v>0</v>
      </c>
      <c r="AB39" s="399"/>
      <c r="AC39" s="127">
        <f>'三菜'!W39</f>
        <v>0</v>
      </c>
      <c r="AD39" s="396"/>
      <c r="AE39" s="409">
        <f>'三菜'!T48</f>
        <v>0</v>
      </c>
      <c r="AF39" s="409"/>
      <c r="AG39" s="406"/>
      <c r="AH39" s="399">
        <f>'三菜'!U48</f>
        <v>0</v>
      </c>
      <c r="AI39" s="399"/>
      <c r="AJ39" s="140">
        <f>'三菜'!W48</f>
        <v>0</v>
      </c>
      <c r="AK39" s="134"/>
      <c r="AL39" s="130"/>
      <c r="AM39" s="131"/>
      <c r="AN39" s="119"/>
      <c r="AO39" s="138"/>
      <c r="AP39" s="130"/>
      <c r="AQ39" s="131"/>
      <c r="AR39" s="119"/>
      <c r="AS39" s="129"/>
      <c r="AT39" s="135"/>
      <c r="AU39" s="131"/>
      <c r="AV39" s="119"/>
      <c r="AW39" s="129"/>
      <c r="AX39" s="130"/>
      <c r="AY39" s="131"/>
      <c r="AZ39" s="130"/>
    </row>
    <row r="40" spans="1:52" ht="14.25" customHeight="1" thickBot="1">
      <c r="A40" s="417" t="s">
        <v>78</v>
      </c>
      <c r="B40" s="418"/>
      <c r="C40" s="419">
        <f>'三菜'!X4</f>
        <v>0</v>
      </c>
      <c r="D40" s="420"/>
      <c r="E40" s="420"/>
      <c r="F40" s="420"/>
      <c r="G40" s="420"/>
      <c r="H40" s="421"/>
      <c r="I40" s="141"/>
      <c r="J40" s="420" t="str">
        <f>'三菜'!X13</f>
        <v>水果</v>
      </c>
      <c r="K40" s="420"/>
      <c r="L40" s="420"/>
      <c r="M40" s="420"/>
      <c r="N40" s="420"/>
      <c r="O40" s="421"/>
      <c r="P40" s="141"/>
      <c r="Q40" s="420">
        <f>'三菜'!X22</f>
        <v>0</v>
      </c>
      <c r="R40" s="420"/>
      <c r="S40" s="420"/>
      <c r="T40" s="420"/>
      <c r="U40" s="420"/>
      <c r="V40" s="421"/>
      <c r="W40" s="142"/>
      <c r="X40" s="422" t="str">
        <f>'三菜'!X31</f>
        <v>保久乳</v>
      </c>
      <c r="Y40" s="422"/>
      <c r="Z40" s="422"/>
      <c r="AA40" s="422"/>
      <c r="AB40" s="422"/>
      <c r="AC40" s="423"/>
      <c r="AD40" s="142"/>
      <c r="AE40" s="420">
        <f>'三菜'!X40</f>
        <v>0</v>
      </c>
      <c r="AF40" s="420"/>
      <c r="AG40" s="420"/>
      <c r="AH40" s="420"/>
      <c r="AI40" s="420"/>
      <c r="AJ40" s="421"/>
      <c r="AK40" s="143"/>
      <c r="AL40" s="143"/>
      <c r="AM40" s="144"/>
      <c r="AN40" s="145"/>
      <c r="AO40" s="143"/>
      <c r="AP40" s="143"/>
      <c r="AQ40" s="144"/>
      <c r="AR40" s="145"/>
      <c r="AS40" s="143"/>
      <c r="AT40" s="143"/>
      <c r="AU40" s="144"/>
      <c r="AV40" s="145"/>
      <c r="AW40" s="143"/>
      <c r="AX40" s="143"/>
      <c r="AY40" s="144"/>
      <c r="AZ40" s="145"/>
    </row>
    <row r="41" spans="1:52" ht="14.25" customHeight="1" thickBot="1">
      <c r="A41" s="413" t="s">
        <v>79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5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</row>
    <row r="42" spans="1:52" ht="14.25" customHeight="1">
      <c r="A42" s="416" t="s">
        <v>80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</row>
  </sheetData>
  <sheetProtection/>
  <mergeCells count="389">
    <mergeCell ref="A41:AJ41"/>
    <mergeCell ref="A42:AJ42"/>
    <mergeCell ref="AE39:AG39"/>
    <mergeCell ref="AH39:AI39"/>
    <mergeCell ref="A40:B40"/>
    <mergeCell ref="C40:H40"/>
    <mergeCell ref="J40:O40"/>
    <mergeCell ref="Q40:V40"/>
    <mergeCell ref="X40:AC40"/>
    <mergeCell ref="AE40:AJ40"/>
    <mergeCell ref="AE38:AG38"/>
    <mergeCell ref="AH38:AI38"/>
    <mergeCell ref="C39:E39"/>
    <mergeCell ref="F39:G39"/>
    <mergeCell ref="J39:L39"/>
    <mergeCell ref="M39:N39"/>
    <mergeCell ref="Q39:S39"/>
    <mergeCell ref="T39:U39"/>
    <mergeCell ref="X39:Z39"/>
    <mergeCell ref="AA39:AB39"/>
    <mergeCell ref="AE37:AG37"/>
    <mergeCell ref="AH37:AI37"/>
    <mergeCell ref="C38:E38"/>
    <mergeCell ref="F38:G38"/>
    <mergeCell ref="J38:L38"/>
    <mergeCell ref="M38:N38"/>
    <mergeCell ref="Q38:S38"/>
    <mergeCell ref="T38:U38"/>
    <mergeCell ref="X38:Z38"/>
    <mergeCell ref="AA38:AB38"/>
    <mergeCell ref="AE36:AG36"/>
    <mergeCell ref="AH36:AI36"/>
    <mergeCell ref="C37:E37"/>
    <mergeCell ref="F37:G37"/>
    <mergeCell ref="J37:L37"/>
    <mergeCell ref="M37:N37"/>
    <mergeCell ref="Q37:S37"/>
    <mergeCell ref="T37:U37"/>
    <mergeCell ref="X37:Z37"/>
    <mergeCell ref="AA37:AB37"/>
    <mergeCell ref="AE35:AG35"/>
    <mergeCell ref="AH35:AI35"/>
    <mergeCell ref="C36:E36"/>
    <mergeCell ref="F36:G36"/>
    <mergeCell ref="J36:L36"/>
    <mergeCell ref="M36:N36"/>
    <mergeCell ref="Q36:S36"/>
    <mergeCell ref="T36:U36"/>
    <mergeCell ref="X36:Z36"/>
    <mergeCell ref="AA36:AB36"/>
    <mergeCell ref="AE34:AG34"/>
    <mergeCell ref="AH34:AI34"/>
    <mergeCell ref="C35:E35"/>
    <mergeCell ref="F35:G35"/>
    <mergeCell ref="J35:L35"/>
    <mergeCell ref="M35:N35"/>
    <mergeCell ref="Q35:S35"/>
    <mergeCell ref="T35:U35"/>
    <mergeCell ref="X35:Z35"/>
    <mergeCell ref="AA35:AB35"/>
    <mergeCell ref="AE33:AG33"/>
    <mergeCell ref="AH33:AI33"/>
    <mergeCell ref="C34:E34"/>
    <mergeCell ref="F34:G34"/>
    <mergeCell ref="J34:L34"/>
    <mergeCell ref="M34:N34"/>
    <mergeCell ref="Q34:S34"/>
    <mergeCell ref="T34:U34"/>
    <mergeCell ref="X34:Z34"/>
    <mergeCell ref="AA34:AB34"/>
    <mergeCell ref="AE32:AG32"/>
    <mergeCell ref="AH32:AI32"/>
    <mergeCell ref="C33:E33"/>
    <mergeCell ref="F33:G33"/>
    <mergeCell ref="J33:L33"/>
    <mergeCell ref="M33:N33"/>
    <mergeCell ref="Q33:S33"/>
    <mergeCell ref="T33:U33"/>
    <mergeCell ref="X33:Z33"/>
    <mergeCell ref="AA33:AB33"/>
    <mergeCell ref="Q32:S32"/>
    <mergeCell ref="T32:U32"/>
    <mergeCell ref="W32:W39"/>
    <mergeCell ref="X32:Z32"/>
    <mergeCell ref="AA32:AB32"/>
    <mergeCell ref="AD32:AD39"/>
    <mergeCell ref="AE31:AG31"/>
    <mergeCell ref="AH31:AI31"/>
    <mergeCell ref="A32:A39"/>
    <mergeCell ref="B32:B39"/>
    <mergeCell ref="C32:E32"/>
    <mergeCell ref="F32:G32"/>
    <mergeCell ref="I32:I39"/>
    <mergeCell ref="J32:L32"/>
    <mergeCell ref="M32:N32"/>
    <mergeCell ref="P32:P39"/>
    <mergeCell ref="AE30:AG30"/>
    <mergeCell ref="AH30:AI30"/>
    <mergeCell ref="C31:E31"/>
    <mergeCell ref="F31:G31"/>
    <mergeCell ref="J31:L31"/>
    <mergeCell ref="M31:N31"/>
    <mergeCell ref="Q31:S31"/>
    <mergeCell ref="T31:U31"/>
    <mergeCell ref="X31:Z31"/>
    <mergeCell ref="AA31:AB31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AE28:AG28"/>
    <mergeCell ref="AH28:AI28"/>
    <mergeCell ref="C29:E29"/>
    <mergeCell ref="F29:G29"/>
    <mergeCell ref="J29:L29"/>
    <mergeCell ref="M29:N29"/>
    <mergeCell ref="Q29:S29"/>
    <mergeCell ref="T29:U29"/>
    <mergeCell ref="X29:Z29"/>
    <mergeCell ref="AA29:AB29"/>
    <mergeCell ref="AE27:AG27"/>
    <mergeCell ref="AH27:AI27"/>
    <mergeCell ref="C28:E28"/>
    <mergeCell ref="F28:G28"/>
    <mergeCell ref="J28:L28"/>
    <mergeCell ref="M28:N28"/>
    <mergeCell ref="Q28:S28"/>
    <mergeCell ref="T28:U28"/>
    <mergeCell ref="X28:Z28"/>
    <mergeCell ref="AA28:AB28"/>
    <mergeCell ref="AE26:AG26"/>
    <mergeCell ref="AH26:AI26"/>
    <mergeCell ref="C27:E27"/>
    <mergeCell ref="F27:G27"/>
    <mergeCell ref="J27:L27"/>
    <mergeCell ref="M27:N27"/>
    <mergeCell ref="Q27:S27"/>
    <mergeCell ref="T27:U27"/>
    <mergeCell ref="X27:Z27"/>
    <mergeCell ref="AA27:AB27"/>
    <mergeCell ref="AE25:AG25"/>
    <mergeCell ref="AH25:AI25"/>
    <mergeCell ref="C26:E26"/>
    <mergeCell ref="F26:G26"/>
    <mergeCell ref="J26:L26"/>
    <mergeCell ref="M26:N26"/>
    <mergeCell ref="Q26:S26"/>
    <mergeCell ref="T26:U26"/>
    <mergeCell ref="X26:Z26"/>
    <mergeCell ref="AA26:AB26"/>
    <mergeCell ref="AE24:AG24"/>
    <mergeCell ref="AH24:AI24"/>
    <mergeCell ref="C25:E25"/>
    <mergeCell ref="F25:G25"/>
    <mergeCell ref="J25:L25"/>
    <mergeCell ref="M25:N25"/>
    <mergeCell ref="Q25:S25"/>
    <mergeCell ref="T25:U25"/>
    <mergeCell ref="X25:Z25"/>
    <mergeCell ref="AA25:AB25"/>
    <mergeCell ref="Q24:S24"/>
    <mergeCell ref="T24:U24"/>
    <mergeCell ref="W24:W31"/>
    <mergeCell ref="X24:Z24"/>
    <mergeCell ref="AA24:AB24"/>
    <mergeCell ref="AD24:AD31"/>
    <mergeCell ref="AE23:AG23"/>
    <mergeCell ref="AH23:AI23"/>
    <mergeCell ref="A24:A31"/>
    <mergeCell ref="B24:B31"/>
    <mergeCell ref="C24:E24"/>
    <mergeCell ref="F24:G24"/>
    <mergeCell ref="I24:I31"/>
    <mergeCell ref="J24:L24"/>
    <mergeCell ref="M24:N24"/>
    <mergeCell ref="P24:P31"/>
    <mergeCell ref="AE22:AG22"/>
    <mergeCell ref="AH22:AI22"/>
    <mergeCell ref="C23:E23"/>
    <mergeCell ref="F23:G23"/>
    <mergeCell ref="J23:L23"/>
    <mergeCell ref="M23:N23"/>
    <mergeCell ref="Q23:S23"/>
    <mergeCell ref="T23:U23"/>
    <mergeCell ref="X23:Z23"/>
    <mergeCell ref="AA23:AB23"/>
    <mergeCell ref="AE21:AG21"/>
    <mergeCell ref="AH21:AI21"/>
    <mergeCell ref="C22:E22"/>
    <mergeCell ref="F22:G22"/>
    <mergeCell ref="J22:L22"/>
    <mergeCell ref="M22:N22"/>
    <mergeCell ref="Q22:S22"/>
    <mergeCell ref="T22:U22"/>
    <mergeCell ref="X22:Z22"/>
    <mergeCell ref="AA22:AB22"/>
    <mergeCell ref="AE20:AG20"/>
    <mergeCell ref="AH20:AI20"/>
    <mergeCell ref="C21:E21"/>
    <mergeCell ref="F21:G21"/>
    <mergeCell ref="J21:L21"/>
    <mergeCell ref="M21:N21"/>
    <mergeCell ref="Q21:S21"/>
    <mergeCell ref="T21:U21"/>
    <mergeCell ref="X21:Z21"/>
    <mergeCell ref="AA21:AB21"/>
    <mergeCell ref="AE19:AG19"/>
    <mergeCell ref="AH19:AI19"/>
    <mergeCell ref="C20:E20"/>
    <mergeCell ref="F20:G20"/>
    <mergeCell ref="J20:L20"/>
    <mergeCell ref="M20:N20"/>
    <mergeCell ref="Q20:S20"/>
    <mergeCell ref="T20:U20"/>
    <mergeCell ref="X20:Z20"/>
    <mergeCell ref="AA20:AB20"/>
    <mergeCell ref="AE18:AG18"/>
    <mergeCell ref="AH18:AI18"/>
    <mergeCell ref="C19:E19"/>
    <mergeCell ref="F19:G19"/>
    <mergeCell ref="J19:L19"/>
    <mergeCell ref="M19:N19"/>
    <mergeCell ref="Q19:S19"/>
    <mergeCell ref="T19:U19"/>
    <mergeCell ref="X19:Z19"/>
    <mergeCell ref="AA19:AB19"/>
    <mergeCell ref="AE17:AG17"/>
    <mergeCell ref="AH17:AI17"/>
    <mergeCell ref="C18:E18"/>
    <mergeCell ref="F18:G18"/>
    <mergeCell ref="J18:L18"/>
    <mergeCell ref="M18:N18"/>
    <mergeCell ref="Q18:S18"/>
    <mergeCell ref="T18:U18"/>
    <mergeCell ref="X18:Z18"/>
    <mergeCell ref="AA18:AB18"/>
    <mergeCell ref="AD16:AD23"/>
    <mergeCell ref="AE16:AG16"/>
    <mergeCell ref="AH16:AI16"/>
    <mergeCell ref="C17:E17"/>
    <mergeCell ref="F17:G17"/>
    <mergeCell ref="J17:L17"/>
    <mergeCell ref="M17:N17"/>
    <mergeCell ref="Q17:S17"/>
    <mergeCell ref="T17:U17"/>
    <mergeCell ref="X17:Z17"/>
    <mergeCell ref="P16:P23"/>
    <mergeCell ref="Q16:S16"/>
    <mergeCell ref="T16:U16"/>
    <mergeCell ref="W16:W23"/>
    <mergeCell ref="X16:Z16"/>
    <mergeCell ref="AA16:AB16"/>
    <mergeCell ref="AA17:AB17"/>
    <mergeCell ref="AA15:AB15"/>
    <mergeCell ref="AE15:AG15"/>
    <mergeCell ref="AH15:AI15"/>
    <mergeCell ref="A16:A23"/>
    <mergeCell ref="B16:B23"/>
    <mergeCell ref="C16:E16"/>
    <mergeCell ref="F16:G16"/>
    <mergeCell ref="I16:I23"/>
    <mergeCell ref="J16:L16"/>
    <mergeCell ref="M16:N16"/>
    <mergeCell ref="AA14:AB14"/>
    <mergeCell ref="AE14:AG14"/>
    <mergeCell ref="AH14:AI14"/>
    <mergeCell ref="C15:E15"/>
    <mergeCell ref="F15:G15"/>
    <mergeCell ref="J15:L15"/>
    <mergeCell ref="M15:N15"/>
    <mergeCell ref="Q15:S15"/>
    <mergeCell ref="T15:U15"/>
    <mergeCell ref="X15:Z15"/>
    <mergeCell ref="AA13:AB13"/>
    <mergeCell ref="AE13:AG13"/>
    <mergeCell ref="AH13:AI13"/>
    <mergeCell ref="C14:E14"/>
    <mergeCell ref="F14:G14"/>
    <mergeCell ref="J14:L14"/>
    <mergeCell ref="M14:N14"/>
    <mergeCell ref="Q14:S14"/>
    <mergeCell ref="T14:U14"/>
    <mergeCell ref="X14:Z14"/>
    <mergeCell ref="AA12:AB12"/>
    <mergeCell ref="AE12:AG12"/>
    <mergeCell ref="AH12:AI12"/>
    <mergeCell ref="C13:E13"/>
    <mergeCell ref="F13:G13"/>
    <mergeCell ref="J13:L13"/>
    <mergeCell ref="M13:N13"/>
    <mergeCell ref="Q13:S13"/>
    <mergeCell ref="T13:U13"/>
    <mergeCell ref="X13:Z13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X12:Z12"/>
    <mergeCell ref="AA10:AB10"/>
    <mergeCell ref="AE10:AG10"/>
    <mergeCell ref="AH10:AI10"/>
    <mergeCell ref="C11:E11"/>
    <mergeCell ref="F11:G11"/>
    <mergeCell ref="J11:L11"/>
    <mergeCell ref="M11:N11"/>
    <mergeCell ref="Q11:S11"/>
    <mergeCell ref="T11:U11"/>
    <mergeCell ref="X11:Z11"/>
    <mergeCell ref="AA9:AB9"/>
    <mergeCell ref="AE9:AG9"/>
    <mergeCell ref="AH9:AI9"/>
    <mergeCell ref="C10:E10"/>
    <mergeCell ref="F10:G10"/>
    <mergeCell ref="J10:L10"/>
    <mergeCell ref="M10:N10"/>
    <mergeCell ref="Q10:S10"/>
    <mergeCell ref="T10:U10"/>
    <mergeCell ref="X10:Z10"/>
    <mergeCell ref="AA8:AB8"/>
    <mergeCell ref="AD8:AD15"/>
    <mergeCell ref="AE8:AG8"/>
    <mergeCell ref="AH8:AI8"/>
    <mergeCell ref="C9:E9"/>
    <mergeCell ref="F9:G9"/>
    <mergeCell ref="J9:L9"/>
    <mergeCell ref="M9:N9"/>
    <mergeCell ref="Q9:S9"/>
    <mergeCell ref="T9:U9"/>
    <mergeCell ref="M8:N8"/>
    <mergeCell ref="P8:P15"/>
    <mergeCell ref="Q8:S8"/>
    <mergeCell ref="T8:U8"/>
    <mergeCell ref="W8:W15"/>
    <mergeCell ref="X8:Z8"/>
    <mergeCell ref="X9:Z9"/>
    <mergeCell ref="X7:Z7"/>
    <mergeCell ref="AA7:AC7"/>
    <mergeCell ref="AE7:AG7"/>
    <mergeCell ref="AH7:AJ7"/>
    <mergeCell ref="A8:A15"/>
    <mergeCell ref="B8:B15"/>
    <mergeCell ref="C8:E8"/>
    <mergeCell ref="F8:G8"/>
    <mergeCell ref="I8:I15"/>
    <mergeCell ref="J8:L8"/>
    <mergeCell ref="C7:E7"/>
    <mergeCell ref="F7:H7"/>
    <mergeCell ref="J7:L7"/>
    <mergeCell ref="M7:O7"/>
    <mergeCell ref="Q7:S7"/>
    <mergeCell ref="T7:V7"/>
    <mergeCell ref="AE5:AG5"/>
    <mergeCell ref="AH5:AJ5"/>
    <mergeCell ref="C6:H6"/>
    <mergeCell ref="J6:O6"/>
    <mergeCell ref="Q6:V6"/>
    <mergeCell ref="X6:AC6"/>
    <mergeCell ref="AE6:AJ6"/>
    <mergeCell ref="AB4:AC4"/>
    <mergeCell ref="AI4:AJ4"/>
    <mergeCell ref="C5:E5"/>
    <mergeCell ref="F5:H5"/>
    <mergeCell ref="J5:L5"/>
    <mergeCell ref="M5:O5"/>
    <mergeCell ref="Q5:S5"/>
    <mergeCell ref="T5:V5"/>
    <mergeCell ref="X5:Z5"/>
    <mergeCell ref="AA5:AC5"/>
    <mergeCell ref="A1:AJ1"/>
    <mergeCell ref="A3:A7"/>
    <mergeCell ref="C3:H3"/>
    <mergeCell ref="J3:O3"/>
    <mergeCell ref="Q3:V3"/>
    <mergeCell ref="X3:AC3"/>
    <mergeCell ref="AE3:AJ3"/>
    <mergeCell ref="G4:H4"/>
    <mergeCell ref="N4:O4"/>
    <mergeCell ref="U4:V4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2" sqref="B2:F2"/>
    </sheetView>
  </sheetViews>
  <sheetFormatPr defaultColWidth="9.00390625" defaultRowHeight="16.5"/>
  <cols>
    <col min="1" max="1" width="4.625" style="0" customWidth="1"/>
    <col min="2" max="2" width="8.625" style="0" customWidth="1"/>
    <col min="3" max="3" width="10.625" style="0" customWidth="1"/>
    <col min="4" max="7" width="18.625" style="0" customWidth="1"/>
    <col min="8" max="8" width="11.625" style="0" customWidth="1"/>
    <col min="9" max="9" width="7.625" style="0" customWidth="1"/>
    <col min="10" max="10" width="8.625" style="0" customWidth="1"/>
    <col min="11" max="14" width="7.625" style="0" customWidth="1"/>
  </cols>
  <sheetData>
    <row r="1" spans="1:14" ht="27.75">
      <c r="A1" s="424" t="str">
        <f>TRIM('三菜'!B1)</f>
        <v>苗栗縣大湖鄉大湖國民小學 107學年度第二學期第2週午餐食譜設計表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20.25" thickBo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ht="64.5" customHeight="1" thickBot="1">
      <c r="A3" s="148" t="s">
        <v>19</v>
      </c>
      <c r="B3" s="149" t="s">
        <v>20</v>
      </c>
      <c r="C3" s="150" t="s">
        <v>81</v>
      </c>
      <c r="D3" s="151" t="s">
        <v>18</v>
      </c>
      <c r="E3" s="151" t="s">
        <v>21</v>
      </c>
      <c r="F3" s="151" t="s">
        <v>82</v>
      </c>
      <c r="G3" s="152" t="s">
        <v>22</v>
      </c>
      <c r="H3" s="153" t="s">
        <v>83</v>
      </c>
      <c r="I3" s="154" t="s">
        <v>84</v>
      </c>
      <c r="J3" s="155" t="s">
        <v>85</v>
      </c>
      <c r="K3" s="155" t="s">
        <v>86</v>
      </c>
      <c r="L3" s="155" t="s">
        <v>87</v>
      </c>
      <c r="M3" s="155" t="s">
        <v>88</v>
      </c>
      <c r="N3" s="156" t="s">
        <v>89</v>
      </c>
    </row>
    <row r="4" spans="1:14" ht="18" customHeight="1" thickTop="1">
      <c r="A4" s="157" t="str">
        <f>TRIM('三菜'!B4)</f>
        <v>2</v>
      </c>
      <c r="B4" s="426" t="str">
        <f>TRIM('三菜'!B8)</f>
        <v>星期一</v>
      </c>
      <c r="C4" s="427" t="str">
        <f>TRIM('三菜'!D4)</f>
        <v>白米飯</v>
      </c>
      <c r="D4" s="430" t="str">
        <f>TRIM('三菜'!D4)</f>
        <v>白米飯</v>
      </c>
      <c r="E4" s="430" t="str">
        <f>TRIM('三菜'!L4)</f>
        <v>螞蟻上樹</v>
      </c>
      <c r="F4" s="430" t="str">
        <f>TRIM('三菜'!P4)</f>
        <v>蒜炒菠菜</v>
      </c>
      <c r="G4" s="430" t="str">
        <f>TRIM('三菜'!T4)</f>
        <v>玉米排骨湯</v>
      </c>
      <c r="H4" s="430">
        <f>TRIM('三菜'!X4)</f>
      </c>
      <c r="I4" s="433"/>
      <c r="J4" s="436"/>
      <c r="K4" s="436"/>
      <c r="L4" s="439"/>
      <c r="M4" s="439"/>
      <c r="N4" s="442">
        <f>I4*70+J4*75+K4*25+L4*60+M4*45</f>
        <v>0</v>
      </c>
    </row>
    <row r="5" spans="1:14" ht="18" customHeight="1">
      <c r="A5" s="157" t="s">
        <v>90</v>
      </c>
      <c r="B5" s="426"/>
      <c r="C5" s="428"/>
      <c r="D5" s="431"/>
      <c r="E5" s="431"/>
      <c r="F5" s="431"/>
      <c r="G5" s="431"/>
      <c r="H5" s="431"/>
      <c r="I5" s="434"/>
      <c r="J5" s="437"/>
      <c r="K5" s="437"/>
      <c r="L5" s="440"/>
      <c r="M5" s="440"/>
      <c r="N5" s="443"/>
    </row>
    <row r="6" spans="1:14" ht="18" customHeight="1">
      <c r="A6" s="157" t="str">
        <f>TRIM('三菜'!B6)</f>
        <v>18</v>
      </c>
      <c r="B6" s="426"/>
      <c r="C6" s="428"/>
      <c r="D6" s="431"/>
      <c r="E6" s="431"/>
      <c r="F6" s="431"/>
      <c r="G6" s="431"/>
      <c r="H6" s="431"/>
      <c r="I6" s="434"/>
      <c r="J6" s="437"/>
      <c r="K6" s="437"/>
      <c r="L6" s="440"/>
      <c r="M6" s="440"/>
      <c r="N6" s="443"/>
    </row>
    <row r="7" spans="1:14" ht="18" customHeight="1">
      <c r="A7" s="157" t="s">
        <v>91</v>
      </c>
      <c r="B7" s="426"/>
      <c r="C7" s="429"/>
      <c r="D7" s="432"/>
      <c r="E7" s="432"/>
      <c r="F7" s="432"/>
      <c r="G7" s="432"/>
      <c r="H7" s="432"/>
      <c r="I7" s="435"/>
      <c r="J7" s="438"/>
      <c r="K7" s="438"/>
      <c r="L7" s="441"/>
      <c r="M7" s="441"/>
      <c r="N7" s="444"/>
    </row>
    <row r="8" spans="1:14" ht="18" customHeight="1">
      <c r="A8" s="158" t="str">
        <f>TRIM('三菜'!B13)</f>
        <v>2</v>
      </c>
      <c r="B8" s="445" t="str">
        <f>TRIM('三菜'!B17)</f>
        <v>星期二</v>
      </c>
      <c r="C8" s="447" t="str">
        <f>TRIM('三菜'!D13)</f>
        <v>糙米飯</v>
      </c>
      <c r="D8" s="448" t="str">
        <f>TRIM('三菜'!D13)</f>
        <v>糙米飯</v>
      </c>
      <c r="E8" s="448" t="str">
        <f>TRIM('三菜'!L13)</f>
        <v>鹹蛋杏鮑菇</v>
      </c>
      <c r="F8" s="448" t="str">
        <f>TRIM('三菜'!P13)</f>
        <v>薑絲芥藍</v>
      </c>
      <c r="G8" s="448" t="str">
        <f>TRIM('三菜'!T13)</f>
        <v>蕃茄蛋花湯</v>
      </c>
      <c r="H8" s="448" t="str">
        <f>TRIM('三菜'!X13)</f>
        <v>水果</v>
      </c>
      <c r="I8" s="449"/>
      <c r="J8" s="450"/>
      <c r="K8" s="450"/>
      <c r="L8" s="451"/>
      <c r="M8" s="451"/>
      <c r="N8" s="452">
        <f>I8*70+J8*75+K8*25+L8*60+M8*45</f>
        <v>0</v>
      </c>
    </row>
    <row r="9" spans="1:14" ht="18" customHeight="1">
      <c r="A9" s="157" t="s">
        <v>2</v>
      </c>
      <c r="B9" s="426"/>
      <c r="C9" s="428"/>
      <c r="D9" s="431"/>
      <c r="E9" s="431"/>
      <c r="F9" s="431"/>
      <c r="G9" s="431"/>
      <c r="H9" s="431"/>
      <c r="I9" s="434"/>
      <c r="J9" s="437"/>
      <c r="K9" s="437"/>
      <c r="L9" s="440"/>
      <c r="M9" s="440"/>
      <c r="N9" s="443"/>
    </row>
    <row r="10" spans="1:14" ht="18" customHeight="1">
      <c r="A10" s="157" t="str">
        <f>TRIM('三菜'!B15)</f>
        <v>19</v>
      </c>
      <c r="B10" s="426"/>
      <c r="C10" s="428"/>
      <c r="D10" s="431"/>
      <c r="E10" s="431"/>
      <c r="F10" s="431"/>
      <c r="G10" s="431"/>
      <c r="H10" s="431"/>
      <c r="I10" s="434"/>
      <c r="J10" s="437"/>
      <c r="K10" s="437"/>
      <c r="L10" s="440"/>
      <c r="M10" s="440"/>
      <c r="N10" s="443"/>
    </row>
    <row r="11" spans="1:14" ht="18" customHeight="1">
      <c r="A11" s="159" t="s">
        <v>3</v>
      </c>
      <c r="B11" s="446"/>
      <c r="C11" s="429"/>
      <c r="D11" s="432"/>
      <c r="E11" s="432"/>
      <c r="F11" s="432"/>
      <c r="G11" s="432"/>
      <c r="H11" s="432"/>
      <c r="I11" s="435"/>
      <c r="J11" s="438"/>
      <c r="K11" s="438"/>
      <c r="L11" s="441"/>
      <c r="M11" s="441"/>
      <c r="N11" s="444"/>
    </row>
    <row r="12" spans="1:14" ht="18" customHeight="1">
      <c r="A12" s="157" t="str">
        <f>TRIM('三菜'!B22)</f>
        <v>2</v>
      </c>
      <c r="B12" s="426" t="str">
        <f>TRIM('三菜'!B26)</f>
        <v>星期三</v>
      </c>
      <c r="C12" s="447" t="str">
        <f>TRIM('三菜'!D22)</f>
        <v>白米飯</v>
      </c>
      <c r="D12" s="448" t="str">
        <f>TRIM('三菜'!D22)</f>
        <v>白米飯</v>
      </c>
      <c r="E12" s="448" t="str">
        <f>TRIM('三菜'!L22)</f>
        <v>黃瓜鮮燴</v>
      </c>
      <c r="F12" s="448" t="str">
        <f>TRIM('三菜'!P22)</f>
        <v>蒜炒油菜</v>
      </c>
      <c r="G12" s="448" t="str">
        <f>TRIM('三菜'!T22)</f>
        <v>味噌豆腐湯</v>
      </c>
      <c r="H12" s="448">
        <f>TRIM('三菜'!X22)</f>
      </c>
      <c r="I12" s="449"/>
      <c r="J12" s="450"/>
      <c r="K12" s="450"/>
      <c r="L12" s="451"/>
      <c r="M12" s="451"/>
      <c r="N12" s="452">
        <f>I12*70+J12*75+K12*25+L12*60+M12*45</f>
        <v>0</v>
      </c>
    </row>
    <row r="13" spans="1:14" ht="18" customHeight="1">
      <c r="A13" s="157" t="s">
        <v>92</v>
      </c>
      <c r="B13" s="426"/>
      <c r="C13" s="428"/>
      <c r="D13" s="431"/>
      <c r="E13" s="431"/>
      <c r="F13" s="431"/>
      <c r="G13" s="431"/>
      <c r="H13" s="431"/>
      <c r="I13" s="434"/>
      <c r="J13" s="437"/>
      <c r="K13" s="437"/>
      <c r="L13" s="440"/>
      <c r="M13" s="440"/>
      <c r="N13" s="443"/>
    </row>
    <row r="14" spans="1:14" ht="18" customHeight="1">
      <c r="A14" s="157" t="str">
        <f>TRIM('三菜'!B24)</f>
        <v>20</v>
      </c>
      <c r="B14" s="426"/>
      <c r="C14" s="428"/>
      <c r="D14" s="431"/>
      <c r="E14" s="431"/>
      <c r="F14" s="431"/>
      <c r="G14" s="431"/>
      <c r="H14" s="431"/>
      <c r="I14" s="434"/>
      <c r="J14" s="437"/>
      <c r="K14" s="437"/>
      <c r="L14" s="440"/>
      <c r="M14" s="440"/>
      <c r="N14" s="443"/>
    </row>
    <row r="15" spans="1:14" ht="18" customHeight="1">
      <c r="A15" s="157" t="s">
        <v>93</v>
      </c>
      <c r="B15" s="426"/>
      <c r="C15" s="429"/>
      <c r="D15" s="432"/>
      <c r="E15" s="432"/>
      <c r="F15" s="432"/>
      <c r="G15" s="432"/>
      <c r="H15" s="432"/>
      <c r="I15" s="435"/>
      <c r="J15" s="438"/>
      <c r="K15" s="438"/>
      <c r="L15" s="441"/>
      <c r="M15" s="441"/>
      <c r="N15" s="444"/>
    </row>
    <row r="16" spans="1:14" ht="18" customHeight="1">
      <c r="A16" s="158" t="str">
        <f>TRIM('三菜'!B31)</f>
        <v>2</v>
      </c>
      <c r="B16" s="445" t="str">
        <f>TRIM('三菜'!B35)</f>
        <v>星期四</v>
      </c>
      <c r="C16" s="447" t="str">
        <f>TRIM('三菜'!D31)</f>
        <v>地瓜飯</v>
      </c>
      <c r="D16" s="448" t="str">
        <f>TRIM('三菜'!D31)</f>
        <v>地瓜飯</v>
      </c>
      <c r="E16" s="448" t="str">
        <f>TRIM('三菜'!L31)</f>
        <v>麻婆豆腐</v>
      </c>
      <c r="F16" s="448" t="str">
        <f>TRIM('三菜'!P31)</f>
        <v>蒜香小白菜</v>
      </c>
      <c r="G16" s="448" t="str">
        <f>TRIM('三菜'!T31)</f>
        <v>豬血湯</v>
      </c>
      <c r="H16" s="448" t="str">
        <f>TRIM('三菜'!X31)</f>
        <v>保久乳</v>
      </c>
      <c r="I16" s="449"/>
      <c r="J16" s="450"/>
      <c r="K16" s="450"/>
      <c r="L16" s="451"/>
      <c r="M16" s="451"/>
      <c r="N16" s="452">
        <f>I16*70+J16*75+K16*25+L16*60+M16*45</f>
        <v>0</v>
      </c>
    </row>
    <row r="17" spans="1:14" ht="18" customHeight="1">
      <c r="A17" s="157" t="s">
        <v>2</v>
      </c>
      <c r="B17" s="426"/>
      <c r="C17" s="428"/>
      <c r="D17" s="431"/>
      <c r="E17" s="431"/>
      <c r="F17" s="431"/>
      <c r="G17" s="431"/>
      <c r="H17" s="431"/>
      <c r="I17" s="434"/>
      <c r="J17" s="437"/>
      <c r="K17" s="437"/>
      <c r="L17" s="440"/>
      <c r="M17" s="440"/>
      <c r="N17" s="443"/>
    </row>
    <row r="18" spans="1:14" ht="18" customHeight="1">
      <c r="A18" s="157" t="str">
        <f>TRIM('三菜'!B33)</f>
        <v>21</v>
      </c>
      <c r="B18" s="426"/>
      <c r="C18" s="428"/>
      <c r="D18" s="431"/>
      <c r="E18" s="431"/>
      <c r="F18" s="431"/>
      <c r="G18" s="431"/>
      <c r="H18" s="431"/>
      <c r="I18" s="434"/>
      <c r="J18" s="437"/>
      <c r="K18" s="437"/>
      <c r="L18" s="440"/>
      <c r="M18" s="440"/>
      <c r="N18" s="443"/>
    </row>
    <row r="19" spans="1:14" ht="18" customHeight="1">
      <c r="A19" s="159" t="s">
        <v>94</v>
      </c>
      <c r="B19" s="446"/>
      <c r="C19" s="429"/>
      <c r="D19" s="432"/>
      <c r="E19" s="432"/>
      <c r="F19" s="432"/>
      <c r="G19" s="432"/>
      <c r="H19" s="432"/>
      <c r="I19" s="435"/>
      <c r="J19" s="438"/>
      <c r="K19" s="438"/>
      <c r="L19" s="441"/>
      <c r="M19" s="441"/>
      <c r="N19" s="444"/>
    </row>
    <row r="20" spans="1:14" ht="18" customHeight="1">
      <c r="A20" s="157" t="str">
        <f>TRIM('三菜'!B40)</f>
        <v>2</v>
      </c>
      <c r="B20" s="426" t="str">
        <f>TRIM('三菜'!B44)</f>
        <v>星期五</v>
      </c>
      <c r="C20" s="447" t="str">
        <f>TRIM('三菜'!D40)</f>
        <v>白米飯</v>
      </c>
      <c r="D20" s="448" t="str">
        <f>TRIM('三菜'!D40)</f>
        <v>白米飯</v>
      </c>
      <c r="E20" s="448" t="str">
        <f>TRIM('三菜'!L40)</f>
        <v>蝦仁炒蛋</v>
      </c>
      <c r="F20" s="448" t="str">
        <f>TRIM('三菜'!P40)</f>
        <v>炒豆芽菜</v>
      </c>
      <c r="G20" s="448" t="str">
        <f>TRIM('三菜'!T40)</f>
        <v>紅豆紫米湯</v>
      </c>
      <c r="H20" s="448">
        <f>TRIM('三菜'!X40)</f>
      </c>
      <c r="I20" s="449"/>
      <c r="J20" s="450"/>
      <c r="K20" s="450"/>
      <c r="L20" s="451"/>
      <c r="M20" s="451"/>
      <c r="N20" s="452">
        <f>I20*70+J20*75+K20*25+L20*60+M20*45</f>
        <v>0</v>
      </c>
    </row>
    <row r="21" spans="1:14" ht="18" customHeight="1">
      <c r="A21" s="157" t="s">
        <v>2</v>
      </c>
      <c r="B21" s="426"/>
      <c r="C21" s="428"/>
      <c r="D21" s="431"/>
      <c r="E21" s="431"/>
      <c r="F21" s="431"/>
      <c r="G21" s="431"/>
      <c r="H21" s="431"/>
      <c r="I21" s="434"/>
      <c r="J21" s="437"/>
      <c r="K21" s="437"/>
      <c r="L21" s="440"/>
      <c r="M21" s="440"/>
      <c r="N21" s="443"/>
    </row>
    <row r="22" spans="1:14" ht="18" customHeight="1">
      <c r="A22" s="157" t="str">
        <f>TRIM('三菜'!B42)</f>
        <v>22</v>
      </c>
      <c r="B22" s="426"/>
      <c r="C22" s="428"/>
      <c r="D22" s="431"/>
      <c r="E22" s="431"/>
      <c r="F22" s="431"/>
      <c r="G22" s="431"/>
      <c r="H22" s="431"/>
      <c r="I22" s="434"/>
      <c r="J22" s="437"/>
      <c r="K22" s="437"/>
      <c r="L22" s="440"/>
      <c r="M22" s="440"/>
      <c r="N22" s="443"/>
    </row>
    <row r="23" spans="1:14" ht="18" customHeight="1" thickBot="1">
      <c r="A23" s="160" t="s">
        <v>95</v>
      </c>
      <c r="B23" s="453"/>
      <c r="C23" s="454"/>
      <c r="D23" s="455"/>
      <c r="E23" s="455"/>
      <c r="F23" s="455"/>
      <c r="G23" s="455"/>
      <c r="H23" s="455"/>
      <c r="I23" s="456"/>
      <c r="J23" s="459"/>
      <c r="K23" s="459"/>
      <c r="L23" s="460"/>
      <c r="M23" s="460"/>
      <c r="N23" s="461"/>
    </row>
    <row r="24" spans="1:14" ht="16.5">
      <c r="A24" s="161"/>
      <c r="B24" s="161"/>
      <c r="C24" s="161"/>
      <c r="D24" s="162"/>
      <c r="E24" s="162"/>
      <c r="F24" s="162"/>
      <c r="G24" s="162"/>
      <c r="H24" s="162"/>
      <c r="I24" s="163"/>
      <c r="J24" s="164"/>
      <c r="K24" s="164"/>
      <c r="L24" s="164"/>
      <c r="M24" s="164"/>
      <c r="N24" s="165"/>
    </row>
    <row r="25" spans="1:14" ht="21">
      <c r="A25" s="462" t="s">
        <v>96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166"/>
    </row>
    <row r="26" spans="1:14" ht="21">
      <c r="A26" s="457" t="s">
        <v>97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</row>
    <row r="27" spans="1:14" ht="21">
      <c r="A27" s="161"/>
      <c r="B27" s="161"/>
      <c r="C27" s="161"/>
      <c r="D27" s="162"/>
      <c r="E27" s="162"/>
      <c r="F27" s="162"/>
      <c r="G27" s="162"/>
      <c r="H27" s="162"/>
      <c r="I27" s="458" t="s">
        <v>98</v>
      </c>
      <c r="J27" s="458"/>
      <c r="K27" s="458"/>
      <c r="L27" s="458"/>
      <c r="M27" s="458"/>
      <c r="N27" s="458"/>
    </row>
  </sheetData>
  <sheetProtection/>
  <mergeCells count="70">
    <mergeCell ref="A26:N26"/>
    <mergeCell ref="I27:N27"/>
    <mergeCell ref="J20:J23"/>
    <mergeCell ref="K20:K23"/>
    <mergeCell ref="L20:L23"/>
    <mergeCell ref="M20:M23"/>
    <mergeCell ref="N20:N23"/>
    <mergeCell ref="A25:M25"/>
    <mergeCell ref="M16:M19"/>
    <mergeCell ref="N16:N19"/>
    <mergeCell ref="B20:B23"/>
    <mergeCell ref="C20:C23"/>
    <mergeCell ref="D20:D23"/>
    <mergeCell ref="E20:E23"/>
    <mergeCell ref="F20:F23"/>
    <mergeCell ref="G20:G23"/>
    <mergeCell ref="H20:H23"/>
    <mergeCell ref="I20:I23"/>
    <mergeCell ref="G16:G19"/>
    <mergeCell ref="H16:H19"/>
    <mergeCell ref="I16:I19"/>
    <mergeCell ref="J16:J19"/>
    <mergeCell ref="K16:K19"/>
    <mergeCell ref="L16:L19"/>
    <mergeCell ref="J12:J15"/>
    <mergeCell ref="K12:K15"/>
    <mergeCell ref="L12:L15"/>
    <mergeCell ref="M12:M15"/>
    <mergeCell ref="N12:N15"/>
    <mergeCell ref="B16:B19"/>
    <mergeCell ref="C16:C19"/>
    <mergeCell ref="D16:D19"/>
    <mergeCell ref="E16:E19"/>
    <mergeCell ref="F16:F19"/>
    <mergeCell ref="M8:M11"/>
    <mergeCell ref="N8:N11"/>
    <mergeCell ref="B12:B15"/>
    <mergeCell ref="C12:C15"/>
    <mergeCell ref="D12:D15"/>
    <mergeCell ref="E12:E15"/>
    <mergeCell ref="F12:F15"/>
    <mergeCell ref="G12:G15"/>
    <mergeCell ref="H12:H15"/>
    <mergeCell ref="I12:I15"/>
    <mergeCell ref="G8:G11"/>
    <mergeCell ref="H8:H11"/>
    <mergeCell ref="I8:I11"/>
    <mergeCell ref="J8:J11"/>
    <mergeCell ref="K8:K11"/>
    <mergeCell ref="L8:L11"/>
    <mergeCell ref="J4:J7"/>
    <mergeCell ref="K4:K7"/>
    <mergeCell ref="L4:L7"/>
    <mergeCell ref="M4:M7"/>
    <mergeCell ref="N4:N7"/>
    <mergeCell ref="B8:B11"/>
    <mergeCell ref="C8:C11"/>
    <mergeCell ref="D8:D11"/>
    <mergeCell ref="E8:E11"/>
    <mergeCell ref="F8:F11"/>
    <mergeCell ref="A1:N1"/>
    <mergeCell ref="A2:N2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31496062992125984" right="0.2362204724409449" top="0.7874015748031497" bottom="0.1968503937007874" header="0.5118110236220472" footer="0.2362204724409449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:F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474" t="str">
        <f>'三菜'!B1</f>
        <v>苗栗縣大湖鄉大湖國民小學 107學年度第二學期第2週午餐食譜設計表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6"/>
      <c r="AI1" s="477"/>
      <c r="AJ1" s="477"/>
      <c r="AK1" s="477"/>
      <c r="AL1" s="477"/>
      <c r="AM1" s="477"/>
      <c r="AN1" s="477"/>
      <c r="AO1" s="477"/>
    </row>
    <row r="2" spans="1:41" ht="21" customHeight="1">
      <c r="A2" s="478" t="s">
        <v>99</v>
      </c>
      <c r="B2" s="167"/>
      <c r="C2" s="168">
        <f>'三菜'!B4</f>
        <v>2</v>
      </c>
      <c r="D2" s="168" t="s">
        <v>100</v>
      </c>
      <c r="E2" s="168">
        <f>'三菜'!B6</f>
        <v>18</v>
      </c>
      <c r="F2" s="168" t="s">
        <v>101</v>
      </c>
      <c r="G2" s="463" t="str">
        <f>'三菜'!B8</f>
        <v>星期一</v>
      </c>
      <c r="H2" s="464"/>
      <c r="I2" s="465"/>
      <c r="J2" s="168"/>
      <c r="K2" s="168">
        <f>'三菜'!B13</f>
        <v>2</v>
      </c>
      <c r="L2" s="168" t="s">
        <v>102</v>
      </c>
      <c r="M2" s="168">
        <f>'三菜'!B15</f>
        <v>19</v>
      </c>
      <c r="N2" s="168" t="s">
        <v>103</v>
      </c>
      <c r="O2" s="463" t="str">
        <f>'三菜'!B17</f>
        <v>星期二</v>
      </c>
      <c r="P2" s="464"/>
      <c r="Q2" s="465"/>
      <c r="R2" s="169"/>
      <c r="S2" s="168">
        <f>'三菜'!B22</f>
        <v>2</v>
      </c>
      <c r="T2" s="168" t="s">
        <v>104</v>
      </c>
      <c r="U2" s="168">
        <f>'三菜'!B24</f>
        <v>20</v>
      </c>
      <c r="V2" s="168" t="s">
        <v>105</v>
      </c>
      <c r="W2" s="463" t="str">
        <f>'三菜'!B26</f>
        <v>星期三</v>
      </c>
      <c r="X2" s="464"/>
      <c r="Y2" s="465"/>
      <c r="Z2" s="169"/>
      <c r="AA2" s="168">
        <f>'三菜'!B31</f>
        <v>2</v>
      </c>
      <c r="AB2" s="168" t="s">
        <v>90</v>
      </c>
      <c r="AC2" s="168">
        <f>'三菜'!B33</f>
        <v>21</v>
      </c>
      <c r="AD2" s="168" t="s">
        <v>106</v>
      </c>
      <c r="AE2" s="463" t="str">
        <f>'三菜'!B35</f>
        <v>星期四</v>
      </c>
      <c r="AF2" s="464"/>
      <c r="AG2" s="465"/>
      <c r="AH2" s="169"/>
      <c r="AI2" s="168">
        <f>'三菜'!B40</f>
        <v>2</v>
      </c>
      <c r="AJ2" s="168" t="s">
        <v>90</v>
      </c>
      <c r="AK2" s="168">
        <f>'三菜'!B42</f>
        <v>22</v>
      </c>
      <c r="AL2" s="168" t="s">
        <v>101</v>
      </c>
      <c r="AM2" s="463" t="str">
        <f>'三菜'!B44</f>
        <v>星期五</v>
      </c>
      <c r="AN2" s="464"/>
      <c r="AO2" s="465"/>
    </row>
    <row r="3" spans="1:41" ht="21">
      <c r="A3" s="479"/>
      <c r="B3" s="170" t="s">
        <v>61</v>
      </c>
      <c r="C3" s="466">
        <f>'三菜'!B12</f>
        <v>657</v>
      </c>
      <c r="D3" s="467"/>
      <c r="E3" s="467"/>
      <c r="F3" s="467"/>
      <c r="G3" s="467"/>
      <c r="H3" s="468"/>
      <c r="I3" s="469">
        <f>IF('三菜'!B12&gt;0,'三菜'!B12+30,0)</f>
        <v>687</v>
      </c>
      <c r="J3" s="170" t="s">
        <v>61</v>
      </c>
      <c r="K3" s="466">
        <f>'三菜'!B21</f>
        <v>659</v>
      </c>
      <c r="L3" s="467"/>
      <c r="M3" s="467"/>
      <c r="N3" s="467"/>
      <c r="O3" s="467"/>
      <c r="P3" s="468"/>
      <c r="Q3" s="469">
        <f>IF('三菜'!B21&gt;0,'三菜'!B21+30,0)</f>
        <v>689</v>
      </c>
      <c r="R3" s="170" t="s">
        <v>61</v>
      </c>
      <c r="S3" s="471">
        <f>'三菜'!B30</f>
        <v>658</v>
      </c>
      <c r="T3" s="471"/>
      <c r="U3" s="471"/>
      <c r="V3" s="471"/>
      <c r="W3" s="471"/>
      <c r="X3" s="471"/>
      <c r="Y3" s="469">
        <f>IF('三菜'!B30&gt;0,'三菜'!B30+30,0)</f>
        <v>688</v>
      </c>
      <c r="Z3" s="170" t="s">
        <v>61</v>
      </c>
      <c r="AA3" s="471">
        <f>'三菜'!B39</f>
        <v>657</v>
      </c>
      <c r="AB3" s="471"/>
      <c r="AC3" s="471"/>
      <c r="AD3" s="471"/>
      <c r="AE3" s="471"/>
      <c r="AF3" s="471"/>
      <c r="AG3" s="469">
        <f>IF('三菜'!B39&gt;0,'三菜'!B39+30,0)</f>
        <v>687</v>
      </c>
      <c r="AH3" s="170" t="s">
        <v>61</v>
      </c>
      <c r="AI3" s="471">
        <f>'三菜'!B48</f>
        <v>635</v>
      </c>
      <c r="AJ3" s="471"/>
      <c r="AK3" s="471"/>
      <c r="AL3" s="471"/>
      <c r="AM3" s="471"/>
      <c r="AN3" s="471"/>
      <c r="AO3" s="469">
        <f>IF('三菜'!B48&gt;0,'三菜'!B48+30,0)</f>
        <v>665</v>
      </c>
    </row>
    <row r="4" spans="1:41" ht="21">
      <c r="A4" s="479"/>
      <c r="B4" s="170" t="s">
        <v>24</v>
      </c>
      <c r="C4" s="472" t="str">
        <f>'三菜'!D4</f>
        <v>白米飯</v>
      </c>
      <c r="D4" s="473"/>
      <c r="E4" s="473"/>
      <c r="F4" s="473"/>
      <c r="G4" s="473"/>
      <c r="H4" s="473"/>
      <c r="I4" s="470"/>
      <c r="J4" s="170" t="s">
        <v>24</v>
      </c>
      <c r="K4" s="472" t="str">
        <f>'三菜'!D13</f>
        <v>糙米飯</v>
      </c>
      <c r="L4" s="473"/>
      <c r="M4" s="473"/>
      <c r="N4" s="473"/>
      <c r="O4" s="473"/>
      <c r="P4" s="473"/>
      <c r="Q4" s="470"/>
      <c r="R4" s="170" t="s">
        <v>24</v>
      </c>
      <c r="S4" s="473" t="str">
        <f>'三菜'!D22</f>
        <v>白米飯</v>
      </c>
      <c r="T4" s="473"/>
      <c r="U4" s="473"/>
      <c r="V4" s="473"/>
      <c r="W4" s="473"/>
      <c r="X4" s="473"/>
      <c r="Y4" s="470"/>
      <c r="Z4" s="170" t="s">
        <v>24</v>
      </c>
      <c r="AA4" s="472" t="str">
        <f>'三菜'!D31</f>
        <v>地瓜飯</v>
      </c>
      <c r="AB4" s="473"/>
      <c r="AC4" s="473"/>
      <c r="AD4" s="473"/>
      <c r="AE4" s="473"/>
      <c r="AF4" s="473"/>
      <c r="AG4" s="470"/>
      <c r="AH4" s="170" t="s">
        <v>24</v>
      </c>
      <c r="AI4" s="472" t="str">
        <f>'三菜'!D40</f>
        <v>白米飯</v>
      </c>
      <c r="AJ4" s="473"/>
      <c r="AK4" s="473"/>
      <c r="AL4" s="473"/>
      <c r="AM4" s="473"/>
      <c r="AN4" s="473"/>
      <c r="AO4" s="470"/>
    </row>
    <row r="5" spans="1:41" ht="21">
      <c r="A5" s="479"/>
      <c r="B5" s="170" t="s">
        <v>107</v>
      </c>
      <c r="C5" s="472" t="s">
        <v>108</v>
      </c>
      <c r="D5" s="473"/>
      <c r="E5" s="473"/>
      <c r="F5" s="473"/>
      <c r="G5" s="171" t="s">
        <v>109</v>
      </c>
      <c r="H5" s="172" t="s">
        <v>110</v>
      </c>
      <c r="I5" s="171" t="s">
        <v>111</v>
      </c>
      <c r="J5" s="170" t="s">
        <v>107</v>
      </c>
      <c r="K5" s="472" t="s">
        <v>108</v>
      </c>
      <c r="L5" s="473"/>
      <c r="M5" s="473"/>
      <c r="N5" s="473"/>
      <c r="O5" s="171" t="s">
        <v>109</v>
      </c>
      <c r="P5" s="172" t="s">
        <v>110</v>
      </c>
      <c r="Q5" s="171" t="s">
        <v>111</v>
      </c>
      <c r="R5" s="170" t="s">
        <v>107</v>
      </c>
      <c r="S5" s="472" t="s">
        <v>108</v>
      </c>
      <c r="T5" s="473"/>
      <c r="U5" s="473"/>
      <c r="V5" s="473"/>
      <c r="W5" s="171" t="s">
        <v>109</v>
      </c>
      <c r="X5" s="172" t="s">
        <v>110</v>
      </c>
      <c r="Y5" s="171" t="s">
        <v>111</v>
      </c>
      <c r="Z5" s="170" t="s">
        <v>107</v>
      </c>
      <c r="AA5" s="472" t="s">
        <v>108</v>
      </c>
      <c r="AB5" s="473"/>
      <c r="AC5" s="473"/>
      <c r="AD5" s="473"/>
      <c r="AE5" s="171" t="s">
        <v>109</v>
      </c>
      <c r="AF5" s="172" t="s">
        <v>110</v>
      </c>
      <c r="AG5" s="171" t="s">
        <v>111</v>
      </c>
      <c r="AH5" s="170" t="s">
        <v>107</v>
      </c>
      <c r="AI5" s="472" t="s">
        <v>108</v>
      </c>
      <c r="AJ5" s="473"/>
      <c r="AK5" s="473"/>
      <c r="AL5" s="473"/>
      <c r="AM5" s="171" t="s">
        <v>109</v>
      </c>
      <c r="AN5" s="172" t="s">
        <v>110</v>
      </c>
      <c r="AO5" s="171" t="s">
        <v>111</v>
      </c>
    </row>
    <row r="6" spans="1:41" ht="21" customHeight="1">
      <c r="A6" s="480" t="s">
        <v>18</v>
      </c>
      <c r="B6" s="481" t="str">
        <f>'三菜'!D4</f>
        <v>白米飯</v>
      </c>
      <c r="C6" s="484">
        <f>'三菜'!D5</f>
        <v>0</v>
      </c>
      <c r="D6" s="485"/>
      <c r="E6" s="485"/>
      <c r="F6" s="485"/>
      <c r="G6" s="173">
        <f>'三菜'!E5</f>
        <v>0</v>
      </c>
      <c r="H6" s="173">
        <f>G6*I$3/1000</f>
        <v>0</v>
      </c>
      <c r="I6" s="174">
        <f>'三菜'!G5</f>
        <v>0</v>
      </c>
      <c r="J6" s="481" t="str">
        <f>'三菜'!D13</f>
        <v>糙米飯</v>
      </c>
      <c r="K6" s="486" t="str">
        <f>'三菜'!D14</f>
        <v>糙米</v>
      </c>
      <c r="L6" s="487"/>
      <c r="M6" s="487"/>
      <c r="N6" s="488"/>
      <c r="O6" s="173">
        <f>'三菜'!E14</f>
        <v>9.1</v>
      </c>
      <c r="P6" s="173">
        <f>(O6*Q$3)/1000</f>
        <v>6.2699</v>
      </c>
      <c r="Q6" s="174" t="str">
        <f>'三菜'!G14</f>
        <v>斤</v>
      </c>
      <c r="R6" s="481" t="str">
        <f>'三菜'!D22</f>
        <v>白米飯</v>
      </c>
      <c r="S6" s="486">
        <f>'三菜'!D23</f>
        <v>0</v>
      </c>
      <c r="T6" s="487"/>
      <c r="U6" s="487"/>
      <c r="V6" s="488"/>
      <c r="W6" s="173">
        <f>'三菜'!E23</f>
        <v>0</v>
      </c>
      <c r="X6" s="173">
        <f>(W6*Y$3)/1000</f>
        <v>0</v>
      </c>
      <c r="Y6" s="174">
        <f>'三菜'!G23</f>
        <v>0</v>
      </c>
      <c r="Z6" s="481" t="str">
        <f>'三菜'!D31</f>
        <v>地瓜飯</v>
      </c>
      <c r="AA6" s="486" t="str">
        <f>'三菜'!D32</f>
        <v>地瓜</v>
      </c>
      <c r="AB6" s="487"/>
      <c r="AC6" s="487"/>
      <c r="AD6" s="488"/>
      <c r="AE6" s="173">
        <f>'三菜'!E32</f>
        <v>9.1</v>
      </c>
      <c r="AF6" s="173">
        <f>(AE6*AG$3)/1000</f>
        <v>6.2517</v>
      </c>
      <c r="AG6" s="174" t="str">
        <f>'三菜'!G32</f>
        <v>斤</v>
      </c>
      <c r="AH6" s="481" t="str">
        <f>'三菜'!D40</f>
        <v>白米飯</v>
      </c>
      <c r="AI6" s="486">
        <f>'三菜'!D41</f>
        <v>0</v>
      </c>
      <c r="AJ6" s="487"/>
      <c r="AK6" s="487"/>
      <c r="AL6" s="488"/>
      <c r="AM6" s="173">
        <f>'三菜'!E41</f>
        <v>0</v>
      </c>
      <c r="AN6" s="173">
        <f>(AM6*AO$3)/1000</f>
        <v>0</v>
      </c>
      <c r="AO6" s="174">
        <f>'三菜'!G41</f>
        <v>0</v>
      </c>
    </row>
    <row r="7" spans="1:41" ht="21">
      <c r="A7" s="479"/>
      <c r="B7" s="482"/>
      <c r="C7" s="484">
        <f>'三菜'!D6</f>
        <v>0</v>
      </c>
      <c r="D7" s="485"/>
      <c r="E7" s="485"/>
      <c r="F7" s="485"/>
      <c r="G7" s="173">
        <f>'三菜'!E6</f>
        <v>0</v>
      </c>
      <c r="H7" s="173">
        <f aca="true" t="shared" si="0" ref="H7:H32">G7*I$3/1000</f>
        <v>0</v>
      </c>
      <c r="I7" s="174">
        <f>'三菜'!G6</f>
        <v>0</v>
      </c>
      <c r="J7" s="482"/>
      <c r="K7" s="486">
        <f>'三菜'!D15</f>
        <v>0</v>
      </c>
      <c r="L7" s="487"/>
      <c r="M7" s="487"/>
      <c r="N7" s="488"/>
      <c r="O7" s="173">
        <f>'三菜'!E15</f>
        <v>0</v>
      </c>
      <c r="P7" s="173">
        <f aca="true" t="shared" si="1" ref="P7:P32">(O7*Q$3)/1000</f>
        <v>0</v>
      </c>
      <c r="Q7" s="174">
        <f>'三菜'!G15</f>
        <v>0</v>
      </c>
      <c r="R7" s="482"/>
      <c r="S7" s="486">
        <f>'三菜'!D24</f>
        <v>0</v>
      </c>
      <c r="T7" s="487"/>
      <c r="U7" s="487"/>
      <c r="V7" s="488"/>
      <c r="W7" s="173">
        <f>'三菜'!E24</f>
        <v>0</v>
      </c>
      <c r="X7" s="173">
        <f aca="true" t="shared" si="2" ref="X7:X32">(W7*Y$3)/1000</f>
        <v>0</v>
      </c>
      <c r="Y7" s="174">
        <f>'三菜'!G24</f>
        <v>0</v>
      </c>
      <c r="Z7" s="482"/>
      <c r="AA7" s="486">
        <f>'三菜'!D33</f>
        <v>0</v>
      </c>
      <c r="AB7" s="487"/>
      <c r="AC7" s="487"/>
      <c r="AD7" s="488"/>
      <c r="AE7" s="173">
        <f>'三菜'!E33</f>
        <v>0</v>
      </c>
      <c r="AF7" s="173">
        <f aca="true" t="shared" si="3" ref="AF7:AF32">(AE7*AG$3)/1000</f>
        <v>0</v>
      </c>
      <c r="AG7" s="174">
        <f>'三菜'!G33</f>
        <v>0</v>
      </c>
      <c r="AH7" s="482"/>
      <c r="AI7" s="486">
        <f>'三菜'!D42</f>
        <v>0</v>
      </c>
      <c r="AJ7" s="487"/>
      <c r="AK7" s="487"/>
      <c r="AL7" s="488"/>
      <c r="AM7" s="173">
        <f>'三菜'!E42</f>
        <v>0</v>
      </c>
      <c r="AN7" s="173">
        <f aca="true" t="shared" si="4" ref="AN7:AN32">(AM7*AO$3)/1000</f>
        <v>0</v>
      </c>
      <c r="AO7" s="174">
        <f>'三菜'!G42</f>
        <v>0</v>
      </c>
    </row>
    <row r="8" spans="1:41" ht="21">
      <c r="A8" s="479"/>
      <c r="B8" s="482"/>
      <c r="C8" s="484">
        <f>'三菜'!D7</f>
        <v>0</v>
      </c>
      <c r="D8" s="485"/>
      <c r="E8" s="485"/>
      <c r="F8" s="485"/>
      <c r="G8" s="173">
        <f>'三菜'!E7</f>
        <v>0</v>
      </c>
      <c r="H8" s="173">
        <f t="shared" si="0"/>
        <v>0</v>
      </c>
      <c r="I8" s="174">
        <f>'三菜'!G7</f>
        <v>0</v>
      </c>
      <c r="J8" s="482"/>
      <c r="K8" s="486">
        <f>'三菜'!D16</f>
        <v>0</v>
      </c>
      <c r="L8" s="487"/>
      <c r="M8" s="487"/>
      <c r="N8" s="488"/>
      <c r="O8" s="173">
        <f>'三菜'!E16</f>
        <v>0</v>
      </c>
      <c r="P8" s="173">
        <f t="shared" si="1"/>
        <v>0</v>
      </c>
      <c r="Q8" s="174">
        <f>'三菜'!G16</f>
        <v>0</v>
      </c>
      <c r="R8" s="482"/>
      <c r="S8" s="486">
        <f>'三菜'!D25</f>
        <v>0</v>
      </c>
      <c r="T8" s="487"/>
      <c r="U8" s="487"/>
      <c r="V8" s="488"/>
      <c r="W8" s="173">
        <f>'三菜'!E25</f>
        <v>0</v>
      </c>
      <c r="X8" s="173">
        <f t="shared" si="2"/>
        <v>0</v>
      </c>
      <c r="Y8" s="174">
        <f>'三菜'!G25</f>
        <v>0</v>
      </c>
      <c r="Z8" s="482"/>
      <c r="AA8" s="486">
        <f>'三菜'!D34</f>
        <v>0</v>
      </c>
      <c r="AB8" s="487"/>
      <c r="AC8" s="487"/>
      <c r="AD8" s="488"/>
      <c r="AE8" s="173">
        <f>'三菜'!E34</f>
        <v>0</v>
      </c>
      <c r="AF8" s="173">
        <f t="shared" si="3"/>
        <v>0</v>
      </c>
      <c r="AG8" s="174">
        <f>'三菜'!G34</f>
        <v>0</v>
      </c>
      <c r="AH8" s="482"/>
      <c r="AI8" s="486">
        <f>'三菜'!D43</f>
        <v>0</v>
      </c>
      <c r="AJ8" s="487"/>
      <c r="AK8" s="487"/>
      <c r="AL8" s="488"/>
      <c r="AM8" s="173">
        <f>'三菜'!E43</f>
        <v>0</v>
      </c>
      <c r="AN8" s="173">
        <f t="shared" si="4"/>
        <v>0</v>
      </c>
      <c r="AO8" s="174">
        <f>'三菜'!G43</f>
        <v>0</v>
      </c>
    </row>
    <row r="9" spans="1:41" ht="21">
      <c r="A9" s="479"/>
      <c r="B9" s="482"/>
      <c r="C9" s="484">
        <f>'三菜'!D8</f>
        <v>0</v>
      </c>
      <c r="D9" s="485"/>
      <c r="E9" s="485"/>
      <c r="F9" s="485"/>
      <c r="G9" s="173">
        <f>'三菜'!E8</f>
        <v>0</v>
      </c>
      <c r="H9" s="173">
        <f t="shared" si="0"/>
        <v>0</v>
      </c>
      <c r="I9" s="174">
        <f>'三菜'!G8</f>
        <v>0</v>
      </c>
      <c r="J9" s="482"/>
      <c r="K9" s="486">
        <f>'三菜'!D17</f>
        <v>0</v>
      </c>
      <c r="L9" s="487"/>
      <c r="M9" s="487"/>
      <c r="N9" s="488"/>
      <c r="O9" s="173">
        <f>'三菜'!E17</f>
        <v>0</v>
      </c>
      <c r="P9" s="173">
        <f t="shared" si="1"/>
        <v>0</v>
      </c>
      <c r="Q9" s="174">
        <f>'三菜'!G17</f>
        <v>0</v>
      </c>
      <c r="R9" s="482"/>
      <c r="S9" s="486">
        <f>'三菜'!D26</f>
        <v>0</v>
      </c>
      <c r="T9" s="487"/>
      <c r="U9" s="487"/>
      <c r="V9" s="488"/>
      <c r="W9" s="173">
        <f>'三菜'!E26</f>
        <v>0</v>
      </c>
      <c r="X9" s="173">
        <f t="shared" si="2"/>
        <v>0</v>
      </c>
      <c r="Y9" s="174">
        <f>'三菜'!G26</f>
        <v>0</v>
      </c>
      <c r="Z9" s="482"/>
      <c r="AA9" s="486">
        <f>'三菜'!D35</f>
        <v>0</v>
      </c>
      <c r="AB9" s="487"/>
      <c r="AC9" s="487"/>
      <c r="AD9" s="488"/>
      <c r="AE9" s="173">
        <f>'三菜'!E35</f>
        <v>0</v>
      </c>
      <c r="AF9" s="173">
        <f t="shared" si="3"/>
        <v>0</v>
      </c>
      <c r="AG9" s="174">
        <f>'三菜'!G35</f>
        <v>0</v>
      </c>
      <c r="AH9" s="482"/>
      <c r="AI9" s="486">
        <f>'三菜'!D44</f>
        <v>0</v>
      </c>
      <c r="AJ9" s="487"/>
      <c r="AK9" s="487"/>
      <c r="AL9" s="488"/>
      <c r="AM9" s="173">
        <f>'三菜'!E44</f>
        <v>0</v>
      </c>
      <c r="AN9" s="173">
        <f t="shared" si="4"/>
        <v>0</v>
      </c>
      <c r="AO9" s="174">
        <f>'三菜'!G44</f>
        <v>0</v>
      </c>
    </row>
    <row r="10" spans="1:41" ht="21">
      <c r="A10" s="479"/>
      <c r="B10" s="482"/>
      <c r="C10" s="484">
        <f>'三菜'!D9</f>
        <v>0</v>
      </c>
      <c r="D10" s="485"/>
      <c r="E10" s="485"/>
      <c r="F10" s="485"/>
      <c r="G10" s="173">
        <f>'三菜'!E9</f>
        <v>0</v>
      </c>
      <c r="H10" s="173">
        <f t="shared" si="0"/>
        <v>0</v>
      </c>
      <c r="I10" s="174">
        <f>'三菜'!G9</f>
        <v>0</v>
      </c>
      <c r="J10" s="482"/>
      <c r="K10" s="486">
        <f>'三菜'!D18</f>
        <v>0</v>
      </c>
      <c r="L10" s="487"/>
      <c r="M10" s="487"/>
      <c r="N10" s="488"/>
      <c r="O10" s="173">
        <f>'三菜'!E18</f>
        <v>0</v>
      </c>
      <c r="P10" s="173">
        <f t="shared" si="1"/>
        <v>0</v>
      </c>
      <c r="Q10" s="174">
        <f>'三菜'!G18</f>
        <v>0</v>
      </c>
      <c r="R10" s="482"/>
      <c r="S10" s="486">
        <f>'三菜'!D27</f>
        <v>0</v>
      </c>
      <c r="T10" s="487"/>
      <c r="U10" s="487"/>
      <c r="V10" s="488"/>
      <c r="W10" s="173">
        <f>'三菜'!E27</f>
        <v>0</v>
      </c>
      <c r="X10" s="173">
        <f t="shared" si="2"/>
        <v>0</v>
      </c>
      <c r="Y10" s="174">
        <f>'三菜'!G27</f>
        <v>0</v>
      </c>
      <c r="Z10" s="482"/>
      <c r="AA10" s="486">
        <f>'三菜'!D36</f>
        <v>0</v>
      </c>
      <c r="AB10" s="487"/>
      <c r="AC10" s="487"/>
      <c r="AD10" s="488"/>
      <c r="AE10" s="173">
        <f>'三菜'!E36</f>
        <v>0</v>
      </c>
      <c r="AF10" s="173">
        <f t="shared" si="3"/>
        <v>0</v>
      </c>
      <c r="AG10" s="174">
        <f>'三菜'!G36</f>
        <v>0</v>
      </c>
      <c r="AH10" s="482"/>
      <c r="AI10" s="486">
        <f>'三菜'!D45</f>
        <v>0</v>
      </c>
      <c r="AJ10" s="487"/>
      <c r="AK10" s="487"/>
      <c r="AL10" s="488"/>
      <c r="AM10" s="173">
        <f>'三菜'!E45</f>
        <v>0</v>
      </c>
      <c r="AN10" s="173">
        <f t="shared" si="4"/>
        <v>0</v>
      </c>
      <c r="AO10" s="174">
        <f>'三菜'!G45</f>
        <v>0</v>
      </c>
    </row>
    <row r="11" spans="1:41" ht="21">
      <c r="A11" s="479"/>
      <c r="B11" s="482"/>
      <c r="C11" s="484">
        <f>'三菜'!D10</f>
        <v>0</v>
      </c>
      <c r="D11" s="485"/>
      <c r="E11" s="485"/>
      <c r="F11" s="485"/>
      <c r="G11" s="173">
        <f>'三菜'!E10</f>
        <v>0</v>
      </c>
      <c r="H11" s="173">
        <f t="shared" si="0"/>
        <v>0</v>
      </c>
      <c r="I11" s="174">
        <f>'三菜'!G10</f>
        <v>0</v>
      </c>
      <c r="J11" s="482"/>
      <c r="K11" s="486">
        <f>'三菜'!D19</f>
        <v>0</v>
      </c>
      <c r="L11" s="487"/>
      <c r="M11" s="487"/>
      <c r="N11" s="488"/>
      <c r="O11" s="173">
        <f>'三菜'!E19</f>
        <v>0</v>
      </c>
      <c r="P11" s="173">
        <f t="shared" si="1"/>
        <v>0</v>
      </c>
      <c r="Q11" s="174">
        <f>'三菜'!G19</f>
        <v>0</v>
      </c>
      <c r="R11" s="482"/>
      <c r="S11" s="486">
        <f>'三菜'!D28</f>
        <v>0</v>
      </c>
      <c r="T11" s="487"/>
      <c r="U11" s="487"/>
      <c r="V11" s="488"/>
      <c r="W11" s="173">
        <f>'三菜'!E28</f>
        <v>0</v>
      </c>
      <c r="X11" s="173">
        <f t="shared" si="2"/>
        <v>0</v>
      </c>
      <c r="Y11" s="174">
        <f>'三菜'!G28</f>
        <v>0</v>
      </c>
      <c r="Z11" s="482"/>
      <c r="AA11" s="486">
        <f>'三菜'!D37</f>
        <v>0</v>
      </c>
      <c r="AB11" s="487"/>
      <c r="AC11" s="487"/>
      <c r="AD11" s="488"/>
      <c r="AE11" s="173">
        <f>'三菜'!E37</f>
        <v>0</v>
      </c>
      <c r="AF11" s="173">
        <f t="shared" si="3"/>
        <v>0</v>
      </c>
      <c r="AG11" s="174">
        <f>'三菜'!G37</f>
        <v>0</v>
      </c>
      <c r="AH11" s="482"/>
      <c r="AI11" s="486">
        <f>'三菜'!D46</f>
        <v>0</v>
      </c>
      <c r="AJ11" s="487"/>
      <c r="AK11" s="487"/>
      <c r="AL11" s="488"/>
      <c r="AM11" s="173">
        <f>'三菜'!E46</f>
        <v>0</v>
      </c>
      <c r="AN11" s="173">
        <f t="shared" si="4"/>
        <v>0</v>
      </c>
      <c r="AO11" s="174">
        <f>'三菜'!G46</f>
        <v>0</v>
      </c>
    </row>
    <row r="12" spans="1:41" ht="21">
      <c r="A12" s="479"/>
      <c r="B12" s="482"/>
      <c r="C12" s="484">
        <f>'三菜'!D11</f>
        <v>0</v>
      </c>
      <c r="D12" s="485"/>
      <c r="E12" s="485"/>
      <c r="F12" s="485"/>
      <c r="G12" s="173">
        <f>'三菜'!E11</f>
        <v>0</v>
      </c>
      <c r="H12" s="173">
        <f t="shared" si="0"/>
        <v>0</v>
      </c>
      <c r="I12" s="174">
        <f>'三菜'!G11</f>
        <v>0</v>
      </c>
      <c r="J12" s="482"/>
      <c r="K12" s="486">
        <f>'三菜'!D20</f>
        <v>0</v>
      </c>
      <c r="L12" s="487"/>
      <c r="M12" s="487"/>
      <c r="N12" s="488"/>
      <c r="O12" s="173">
        <f>'三菜'!E20</f>
        <v>0</v>
      </c>
      <c r="P12" s="173">
        <f t="shared" si="1"/>
        <v>0</v>
      </c>
      <c r="Q12" s="174">
        <f>'三菜'!G20</f>
        <v>0</v>
      </c>
      <c r="R12" s="482"/>
      <c r="S12" s="486">
        <f>'三菜'!D29</f>
        <v>0</v>
      </c>
      <c r="T12" s="487"/>
      <c r="U12" s="487"/>
      <c r="V12" s="488"/>
      <c r="W12" s="173">
        <f>'三菜'!E29</f>
        <v>0</v>
      </c>
      <c r="X12" s="173">
        <f t="shared" si="2"/>
        <v>0</v>
      </c>
      <c r="Y12" s="174">
        <f>'三菜'!G29</f>
        <v>0</v>
      </c>
      <c r="Z12" s="482"/>
      <c r="AA12" s="486">
        <f>'三菜'!D38</f>
        <v>0</v>
      </c>
      <c r="AB12" s="487"/>
      <c r="AC12" s="487"/>
      <c r="AD12" s="488"/>
      <c r="AE12" s="173">
        <f>'三菜'!E38</f>
        <v>0</v>
      </c>
      <c r="AF12" s="173">
        <f t="shared" si="3"/>
        <v>0</v>
      </c>
      <c r="AG12" s="174">
        <f>'三菜'!G38</f>
        <v>0</v>
      </c>
      <c r="AH12" s="482"/>
      <c r="AI12" s="486">
        <f>'三菜'!D47</f>
        <v>0</v>
      </c>
      <c r="AJ12" s="487"/>
      <c r="AK12" s="487"/>
      <c r="AL12" s="488"/>
      <c r="AM12" s="173">
        <f>'三菜'!E47</f>
        <v>0</v>
      </c>
      <c r="AN12" s="173">
        <f t="shared" si="4"/>
        <v>0</v>
      </c>
      <c r="AO12" s="174">
        <f>'三菜'!G47</f>
        <v>0</v>
      </c>
    </row>
    <row r="13" spans="1:41" ht="21">
      <c r="A13" s="479"/>
      <c r="B13" s="483"/>
      <c r="C13" s="484">
        <f>'三菜'!D12</f>
        <v>0</v>
      </c>
      <c r="D13" s="485"/>
      <c r="E13" s="485"/>
      <c r="F13" s="485"/>
      <c r="G13" s="173">
        <f>'三菜'!E12</f>
        <v>0</v>
      </c>
      <c r="H13" s="173">
        <f t="shared" si="0"/>
        <v>0</v>
      </c>
      <c r="I13" s="174">
        <f>'三菜'!G12</f>
        <v>0</v>
      </c>
      <c r="J13" s="483"/>
      <c r="K13" s="486">
        <f>'三菜'!D21</f>
        <v>0</v>
      </c>
      <c r="L13" s="487"/>
      <c r="M13" s="487"/>
      <c r="N13" s="488"/>
      <c r="O13" s="173">
        <f>'三菜'!E21</f>
        <v>0</v>
      </c>
      <c r="P13" s="173">
        <f t="shared" si="1"/>
        <v>0</v>
      </c>
      <c r="Q13" s="174">
        <f>'三菜'!G21</f>
        <v>0</v>
      </c>
      <c r="R13" s="483"/>
      <c r="S13" s="486">
        <f>IF('三菜'!D30="","",(LEFT('三菜'!D30,FIND(" ",'三菜'!D30))))</f>
      </c>
      <c r="T13" s="487"/>
      <c r="U13" s="487"/>
      <c r="V13" s="488"/>
      <c r="W13" s="173">
        <f>'三菜'!E30</f>
        <v>0</v>
      </c>
      <c r="X13" s="173">
        <f t="shared" si="2"/>
        <v>0</v>
      </c>
      <c r="Y13" s="174">
        <f>'三菜'!G30</f>
        <v>0</v>
      </c>
      <c r="Z13" s="483"/>
      <c r="AA13" s="486">
        <f>'三菜'!D39</f>
        <v>0</v>
      </c>
      <c r="AB13" s="487"/>
      <c r="AC13" s="487"/>
      <c r="AD13" s="488"/>
      <c r="AE13" s="173">
        <f>'三菜'!E39</f>
        <v>0</v>
      </c>
      <c r="AF13" s="173">
        <f t="shared" si="3"/>
        <v>0</v>
      </c>
      <c r="AG13" s="174">
        <f>'三菜'!G39</f>
        <v>0</v>
      </c>
      <c r="AH13" s="483"/>
      <c r="AI13" s="486">
        <f>'三菜'!D48</f>
        <v>0</v>
      </c>
      <c r="AJ13" s="487"/>
      <c r="AK13" s="487"/>
      <c r="AL13" s="488"/>
      <c r="AM13" s="173">
        <f>'三菜'!E48</f>
        <v>0</v>
      </c>
      <c r="AN13" s="173">
        <f t="shared" si="4"/>
        <v>0</v>
      </c>
      <c r="AO13" s="174">
        <f>'三菜'!G48</f>
        <v>0</v>
      </c>
    </row>
    <row r="14" spans="1:41" ht="21" customHeight="1">
      <c r="A14" s="480" t="s">
        <v>21</v>
      </c>
      <c r="B14" s="481" t="str">
        <f>'三菜'!L4</f>
        <v>螞蟻上樹</v>
      </c>
      <c r="C14" s="484" t="str">
        <f>'三菜'!L5</f>
        <v>高麗菜</v>
      </c>
      <c r="D14" s="485"/>
      <c r="E14" s="485"/>
      <c r="F14" s="485"/>
      <c r="G14" s="173">
        <f>'三菜'!M5</f>
        <v>27.4</v>
      </c>
      <c r="H14" s="173">
        <f t="shared" si="0"/>
        <v>18.8238</v>
      </c>
      <c r="I14" s="174" t="str">
        <f>'三菜'!O5</f>
        <v>斤</v>
      </c>
      <c r="J14" s="481" t="str">
        <f>'三菜'!L13</f>
        <v>鹹蛋杏鮑菇</v>
      </c>
      <c r="K14" s="486" t="str">
        <f>'三菜'!L14</f>
        <v>鹹蛋</v>
      </c>
      <c r="L14" s="487"/>
      <c r="M14" s="487"/>
      <c r="N14" s="488"/>
      <c r="O14" s="173">
        <f>'三菜'!U5</f>
        <v>36.5</v>
      </c>
      <c r="P14" s="173">
        <f t="shared" si="1"/>
        <v>25.1485</v>
      </c>
      <c r="Q14" s="174" t="str">
        <f>'三菜'!W5</f>
        <v>斤</v>
      </c>
      <c r="R14" s="481" t="str">
        <f>'三菜'!L22</f>
        <v>黃瓜鮮燴</v>
      </c>
      <c r="S14" s="486" t="str">
        <f>'三菜'!L23</f>
        <v>大黃瓜</v>
      </c>
      <c r="T14" s="487"/>
      <c r="U14" s="487"/>
      <c r="V14" s="488"/>
      <c r="W14" s="173">
        <f>'三菜'!M23</f>
        <v>91.2</v>
      </c>
      <c r="X14" s="173">
        <f t="shared" si="2"/>
        <v>62.745599999999996</v>
      </c>
      <c r="Y14" s="174" t="str">
        <f>'三菜'!O23</f>
        <v>斤</v>
      </c>
      <c r="Z14" s="481" t="str">
        <f>'三菜'!L31</f>
        <v>麻婆豆腐</v>
      </c>
      <c r="AA14" s="486" t="str">
        <f>'三菜'!L32</f>
        <v>豆腐4.3K</v>
      </c>
      <c r="AB14" s="487"/>
      <c r="AC14" s="487"/>
      <c r="AD14" s="488"/>
      <c r="AE14" s="173">
        <f>'三菜'!M32</f>
        <v>85.1</v>
      </c>
      <c r="AF14" s="173">
        <f>(AE14*AG$3)/1000</f>
        <v>58.463699999999996</v>
      </c>
      <c r="AG14" s="174" t="str">
        <f>'三菜'!O32</f>
        <v>板</v>
      </c>
      <c r="AH14" s="481" t="str">
        <f>'三菜'!L40</f>
        <v>蝦仁炒蛋</v>
      </c>
      <c r="AI14" s="486" t="str">
        <f>'三菜'!L41</f>
        <v>洗選蛋</v>
      </c>
      <c r="AJ14" s="487"/>
      <c r="AK14" s="487"/>
      <c r="AL14" s="488"/>
      <c r="AM14" s="173">
        <f>'三菜'!M41</f>
        <v>69</v>
      </c>
      <c r="AN14" s="173">
        <f t="shared" si="4"/>
        <v>45.885</v>
      </c>
      <c r="AO14" s="174" t="str">
        <f>'三菜'!O41</f>
        <v>斤</v>
      </c>
    </row>
    <row r="15" spans="1:41" ht="21">
      <c r="A15" s="479"/>
      <c r="B15" s="482"/>
      <c r="C15" s="484" t="str">
        <f>'三菜'!L6</f>
        <v>冬粉</v>
      </c>
      <c r="D15" s="485"/>
      <c r="E15" s="485"/>
      <c r="F15" s="485"/>
      <c r="G15" s="173">
        <f>'三菜'!M6</f>
        <v>13.7</v>
      </c>
      <c r="H15" s="173">
        <f t="shared" si="0"/>
        <v>9.4119</v>
      </c>
      <c r="I15" s="174" t="str">
        <f>'三菜'!O6</f>
        <v>斤</v>
      </c>
      <c r="J15" s="482"/>
      <c r="K15" s="486" t="str">
        <f>'三菜'!L15</f>
        <v>杏鮑菇</v>
      </c>
      <c r="L15" s="487"/>
      <c r="M15" s="487"/>
      <c r="N15" s="488"/>
      <c r="O15" s="173">
        <f>'三菜'!U6</f>
        <v>13.7</v>
      </c>
      <c r="P15" s="173">
        <f t="shared" si="1"/>
        <v>9.4393</v>
      </c>
      <c r="Q15" s="174" t="str">
        <f>'三菜'!W6</f>
        <v>斤</v>
      </c>
      <c r="R15" s="482"/>
      <c r="S15" s="486" t="str">
        <f>'三菜'!L24</f>
        <v>肉羹</v>
      </c>
      <c r="T15" s="487"/>
      <c r="U15" s="487"/>
      <c r="V15" s="488"/>
      <c r="W15" s="173">
        <f>'三菜'!M24</f>
        <v>13.7</v>
      </c>
      <c r="X15" s="173">
        <f t="shared" si="2"/>
        <v>9.425600000000001</v>
      </c>
      <c r="Y15" s="174" t="str">
        <f>'三菜'!O24</f>
        <v>斤</v>
      </c>
      <c r="Z15" s="482"/>
      <c r="AA15" s="486" t="str">
        <f>'三菜'!L33</f>
        <v>豬絞肉</v>
      </c>
      <c r="AB15" s="487"/>
      <c r="AC15" s="487"/>
      <c r="AD15" s="488"/>
      <c r="AE15" s="173">
        <f>'三菜'!M33</f>
        <v>5.5</v>
      </c>
      <c r="AF15" s="173">
        <f t="shared" si="3"/>
        <v>3.7785</v>
      </c>
      <c r="AG15" s="174" t="str">
        <f>'三菜'!O33</f>
        <v>斤</v>
      </c>
      <c r="AH15" s="482"/>
      <c r="AI15" s="486" t="str">
        <f>'三菜'!L42</f>
        <v>熟白蝦仁</v>
      </c>
      <c r="AJ15" s="487"/>
      <c r="AK15" s="487"/>
      <c r="AL15" s="488"/>
      <c r="AM15" s="173">
        <f>'三菜'!M42</f>
        <v>15.1</v>
      </c>
      <c r="AN15" s="173">
        <f t="shared" si="4"/>
        <v>10.0415</v>
      </c>
      <c r="AO15" s="174" t="str">
        <f>'三菜'!O42</f>
        <v>包</v>
      </c>
    </row>
    <row r="16" spans="1:41" ht="21">
      <c r="A16" s="479"/>
      <c r="B16" s="482"/>
      <c r="C16" s="484" t="str">
        <f>'三菜'!L7</f>
        <v>豬絞肉</v>
      </c>
      <c r="D16" s="485"/>
      <c r="E16" s="485"/>
      <c r="F16" s="485"/>
      <c r="G16" s="173">
        <f>'三菜'!M7</f>
        <v>8.2</v>
      </c>
      <c r="H16" s="173">
        <f t="shared" si="0"/>
        <v>5.6334</v>
      </c>
      <c r="I16" s="174" t="str">
        <f>'三菜'!O7</f>
        <v>斤</v>
      </c>
      <c r="J16" s="482"/>
      <c r="K16" s="486" t="str">
        <f>'三菜'!L16</f>
        <v>青蔥</v>
      </c>
      <c r="L16" s="487"/>
      <c r="M16" s="487"/>
      <c r="N16" s="488"/>
      <c r="O16" s="173">
        <f>'三菜'!U7</f>
        <v>0.5</v>
      </c>
      <c r="P16" s="173">
        <f t="shared" si="1"/>
        <v>0.3445</v>
      </c>
      <c r="Q16" s="174" t="str">
        <f>'三菜'!W7</f>
        <v>斤</v>
      </c>
      <c r="R16" s="482"/>
      <c r="S16" s="486" t="str">
        <f>'三菜'!L25</f>
        <v>生木耳</v>
      </c>
      <c r="T16" s="487"/>
      <c r="U16" s="487"/>
      <c r="V16" s="488"/>
      <c r="W16" s="173">
        <f>'三菜'!M25</f>
        <v>3.6</v>
      </c>
      <c r="X16" s="173">
        <f t="shared" si="2"/>
        <v>2.4768000000000003</v>
      </c>
      <c r="Y16" s="174" t="str">
        <f>'三菜'!O25</f>
        <v>斤</v>
      </c>
      <c r="Z16" s="482"/>
      <c r="AA16" s="486" t="str">
        <f>'三菜'!L34</f>
        <v>青蔥</v>
      </c>
      <c r="AB16" s="487"/>
      <c r="AC16" s="487"/>
      <c r="AD16" s="488"/>
      <c r="AE16" s="173">
        <f>'三菜'!M34</f>
        <v>1.8</v>
      </c>
      <c r="AF16" s="173">
        <f t="shared" si="3"/>
        <v>1.2366000000000001</v>
      </c>
      <c r="AG16" s="174" t="str">
        <f>'三菜'!O34</f>
        <v>斤</v>
      </c>
      <c r="AH16" s="482"/>
      <c r="AI16" s="486" t="str">
        <f>'三菜'!L43</f>
        <v>青蔥</v>
      </c>
      <c r="AJ16" s="487"/>
      <c r="AK16" s="487"/>
      <c r="AL16" s="488"/>
      <c r="AM16" s="173">
        <f>'三菜'!M43</f>
        <v>3.8</v>
      </c>
      <c r="AN16" s="173">
        <f t="shared" si="4"/>
        <v>2.527</v>
      </c>
      <c r="AO16" s="174" t="str">
        <f>'三菜'!O43</f>
        <v>斤</v>
      </c>
    </row>
    <row r="17" spans="1:42" ht="21">
      <c r="A17" s="479"/>
      <c r="B17" s="482"/>
      <c r="C17" s="484" t="str">
        <f>'三菜'!L8</f>
        <v>紅蘿蔔</v>
      </c>
      <c r="D17" s="485"/>
      <c r="E17" s="485"/>
      <c r="F17" s="485"/>
      <c r="G17" s="173">
        <f>'三菜'!M8</f>
        <v>0.9</v>
      </c>
      <c r="H17" s="173">
        <f t="shared" si="0"/>
        <v>0.6183000000000001</v>
      </c>
      <c r="I17" s="174" t="str">
        <f>'三菜'!O8</f>
        <v>斤</v>
      </c>
      <c r="J17" s="482"/>
      <c r="K17" s="486" t="str">
        <f>'三菜'!L17</f>
        <v>紅蘿蔔</v>
      </c>
      <c r="L17" s="487"/>
      <c r="M17" s="487"/>
      <c r="N17" s="488"/>
      <c r="O17" s="173">
        <f>'三菜'!U8</f>
        <v>0</v>
      </c>
      <c r="P17" s="173">
        <f t="shared" si="1"/>
        <v>0</v>
      </c>
      <c r="Q17" s="174">
        <f>'三菜'!W8</f>
        <v>0</v>
      </c>
      <c r="R17" s="482"/>
      <c r="S17" s="486" t="str">
        <f>'三菜'!L26</f>
        <v>紅蘿蔔</v>
      </c>
      <c r="T17" s="487"/>
      <c r="U17" s="487"/>
      <c r="V17" s="488"/>
      <c r="W17" s="173">
        <f>'三菜'!M26</f>
        <v>1.8</v>
      </c>
      <c r="X17" s="173">
        <f t="shared" si="2"/>
        <v>1.2384000000000002</v>
      </c>
      <c r="Y17" s="174" t="str">
        <f>'三菜'!O26</f>
        <v>斤</v>
      </c>
      <c r="Z17" s="482"/>
      <c r="AA17" s="486">
        <f>'三菜'!L35</f>
        <v>0</v>
      </c>
      <c r="AB17" s="487"/>
      <c r="AC17" s="487"/>
      <c r="AD17" s="488"/>
      <c r="AE17" s="173">
        <f>'三菜'!M35</f>
        <v>0</v>
      </c>
      <c r="AF17" s="173">
        <f t="shared" si="3"/>
        <v>0</v>
      </c>
      <c r="AG17" s="174">
        <f>'三菜'!O35</f>
        <v>0</v>
      </c>
      <c r="AH17" s="482"/>
      <c r="AI17" s="486">
        <f>'三菜'!L44</f>
        <v>0</v>
      </c>
      <c r="AJ17" s="487"/>
      <c r="AK17" s="487"/>
      <c r="AL17" s="488"/>
      <c r="AM17" s="173">
        <f>'三菜'!M44</f>
        <v>0</v>
      </c>
      <c r="AN17" s="173">
        <f t="shared" si="4"/>
        <v>0</v>
      </c>
      <c r="AO17" s="174">
        <f>'三菜'!O44</f>
        <v>0</v>
      </c>
      <c r="AP17" s="175"/>
    </row>
    <row r="18" spans="1:42" ht="21">
      <c r="A18" s="479"/>
      <c r="B18" s="482"/>
      <c r="C18" s="484">
        <f>'三菜'!L9</f>
        <v>0</v>
      </c>
      <c r="D18" s="485"/>
      <c r="E18" s="485"/>
      <c r="F18" s="485"/>
      <c r="G18" s="173">
        <f>'三菜'!M9</f>
        <v>0</v>
      </c>
      <c r="H18" s="173">
        <f t="shared" si="0"/>
        <v>0</v>
      </c>
      <c r="I18" s="174">
        <f>'三菜'!O9</f>
        <v>0</v>
      </c>
      <c r="J18" s="482"/>
      <c r="K18" s="486">
        <f>'三菜'!L18</f>
        <v>0</v>
      </c>
      <c r="L18" s="487"/>
      <c r="M18" s="487"/>
      <c r="N18" s="488"/>
      <c r="O18" s="173">
        <f>'三菜'!U9</f>
        <v>0</v>
      </c>
      <c r="P18" s="173">
        <f t="shared" si="1"/>
        <v>0</v>
      </c>
      <c r="Q18" s="174">
        <f>'三菜'!W9</f>
        <v>0</v>
      </c>
      <c r="R18" s="482"/>
      <c r="S18" s="486">
        <f>'三菜'!L27</f>
        <v>0</v>
      </c>
      <c r="T18" s="487"/>
      <c r="U18" s="487"/>
      <c r="V18" s="488"/>
      <c r="W18" s="173">
        <f>'三菜'!M27</f>
        <v>0</v>
      </c>
      <c r="X18" s="173">
        <f t="shared" si="2"/>
        <v>0</v>
      </c>
      <c r="Y18" s="174">
        <f>'三菜'!O27</f>
        <v>0</v>
      </c>
      <c r="Z18" s="482"/>
      <c r="AA18" s="486">
        <f>'三菜'!L36</f>
        <v>0</v>
      </c>
      <c r="AB18" s="487"/>
      <c r="AC18" s="487"/>
      <c r="AD18" s="488"/>
      <c r="AE18" s="173">
        <f>'三菜'!M36</f>
        <v>0</v>
      </c>
      <c r="AF18" s="173">
        <f t="shared" si="3"/>
        <v>0</v>
      </c>
      <c r="AG18" s="174">
        <f>'三菜'!O36</f>
        <v>0</v>
      </c>
      <c r="AH18" s="482"/>
      <c r="AI18" s="486">
        <f>'三菜'!L45</f>
        <v>0</v>
      </c>
      <c r="AJ18" s="487"/>
      <c r="AK18" s="487"/>
      <c r="AL18" s="488"/>
      <c r="AM18" s="173">
        <f>'三菜'!M45</f>
        <v>0</v>
      </c>
      <c r="AN18" s="173">
        <f t="shared" si="4"/>
        <v>0</v>
      </c>
      <c r="AO18" s="174">
        <f>'三菜'!O45</f>
        <v>0</v>
      </c>
      <c r="AP18" s="175"/>
    </row>
    <row r="19" spans="1:42" ht="21">
      <c r="A19" s="479"/>
      <c r="B19" s="482"/>
      <c r="C19" s="484">
        <f>'三菜'!L10</f>
        <v>0</v>
      </c>
      <c r="D19" s="485"/>
      <c r="E19" s="485"/>
      <c r="F19" s="485"/>
      <c r="G19" s="173">
        <f>'三菜'!M10</f>
        <v>0</v>
      </c>
      <c r="H19" s="173">
        <f t="shared" si="0"/>
        <v>0</v>
      </c>
      <c r="I19" s="174">
        <f>'三菜'!O10</f>
        <v>0</v>
      </c>
      <c r="J19" s="482"/>
      <c r="K19" s="486">
        <f>'三菜'!L19</f>
        <v>0</v>
      </c>
      <c r="L19" s="487"/>
      <c r="M19" s="487"/>
      <c r="N19" s="488"/>
      <c r="O19" s="173">
        <f>'三菜'!U10</f>
        <v>0</v>
      </c>
      <c r="P19" s="173">
        <f t="shared" si="1"/>
        <v>0</v>
      </c>
      <c r="Q19" s="174">
        <f>'三菜'!W10</f>
        <v>0</v>
      </c>
      <c r="R19" s="482"/>
      <c r="S19" s="486">
        <f>'三菜'!L28</f>
        <v>0</v>
      </c>
      <c r="T19" s="487"/>
      <c r="U19" s="487"/>
      <c r="V19" s="488"/>
      <c r="W19" s="173">
        <f>'三菜'!M28</f>
        <v>0</v>
      </c>
      <c r="X19" s="173">
        <f t="shared" si="2"/>
        <v>0</v>
      </c>
      <c r="Y19" s="174">
        <f>'三菜'!O28</f>
        <v>0</v>
      </c>
      <c r="Z19" s="482"/>
      <c r="AA19" s="486">
        <f>'三菜'!L37</f>
        <v>0</v>
      </c>
      <c r="AB19" s="487"/>
      <c r="AC19" s="487"/>
      <c r="AD19" s="488"/>
      <c r="AE19" s="173">
        <f>'三菜'!M37</f>
        <v>0</v>
      </c>
      <c r="AF19" s="173">
        <f t="shared" si="3"/>
        <v>0</v>
      </c>
      <c r="AG19" s="174">
        <f>'三菜'!O37</f>
        <v>0</v>
      </c>
      <c r="AH19" s="482"/>
      <c r="AI19" s="486">
        <f>'三菜'!L46</f>
        <v>0</v>
      </c>
      <c r="AJ19" s="487"/>
      <c r="AK19" s="487"/>
      <c r="AL19" s="488"/>
      <c r="AM19" s="173">
        <f>'三菜'!M46</f>
        <v>0</v>
      </c>
      <c r="AN19" s="173">
        <f t="shared" si="4"/>
        <v>0</v>
      </c>
      <c r="AO19" s="174">
        <f>'三菜'!O46</f>
        <v>0</v>
      </c>
      <c r="AP19" s="175"/>
    </row>
    <row r="20" spans="1:42" ht="21">
      <c r="A20" s="479"/>
      <c r="B20" s="482"/>
      <c r="C20" s="484">
        <f>'三菜'!L11</f>
        <v>0</v>
      </c>
      <c r="D20" s="485"/>
      <c r="E20" s="485"/>
      <c r="F20" s="485"/>
      <c r="G20" s="173">
        <f>'三菜'!M11</f>
        <v>0</v>
      </c>
      <c r="H20" s="173">
        <f t="shared" si="0"/>
        <v>0</v>
      </c>
      <c r="I20" s="174">
        <f>'三菜'!O11</f>
        <v>0</v>
      </c>
      <c r="J20" s="482"/>
      <c r="K20" s="486">
        <f>'三菜'!L20</f>
        <v>0</v>
      </c>
      <c r="L20" s="487"/>
      <c r="M20" s="487"/>
      <c r="N20" s="488"/>
      <c r="O20" s="173">
        <f>'三菜'!U11</f>
        <v>0</v>
      </c>
      <c r="P20" s="173">
        <f t="shared" si="1"/>
        <v>0</v>
      </c>
      <c r="Q20" s="174">
        <f>'三菜'!W11</f>
        <v>0</v>
      </c>
      <c r="R20" s="482"/>
      <c r="S20" s="486">
        <f>'三菜'!L29</f>
        <v>0</v>
      </c>
      <c r="T20" s="487"/>
      <c r="U20" s="487"/>
      <c r="V20" s="488"/>
      <c r="W20" s="173">
        <f>'三菜'!M29</f>
        <v>0</v>
      </c>
      <c r="X20" s="173">
        <f t="shared" si="2"/>
        <v>0</v>
      </c>
      <c r="Y20" s="174">
        <f>'三菜'!O29</f>
        <v>0</v>
      </c>
      <c r="Z20" s="482"/>
      <c r="AA20" s="486">
        <f>'三菜'!L38</f>
        <v>0</v>
      </c>
      <c r="AB20" s="487"/>
      <c r="AC20" s="487"/>
      <c r="AD20" s="488"/>
      <c r="AE20" s="173">
        <f>'三菜'!M38</f>
        <v>0</v>
      </c>
      <c r="AF20" s="173">
        <f t="shared" si="3"/>
        <v>0</v>
      </c>
      <c r="AG20" s="174">
        <f>'三菜'!O38</f>
        <v>0</v>
      </c>
      <c r="AH20" s="482"/>
      <c r="AI20" s="486">
        <f>'三菜'!L47</f>
        <v>0</v>
      </c>
      <c r="AJ20" s="487"/>
      <c r="AK20" s="487"/>
      <c r="AL20" s="488"/>
      <c r="AM20" s="173">
        <f>'三菜'!M47</f>
        <v>0</v>
      </c>
      <c r="AN20" s="173">
        <f t="shared" si="4"/>
        <v>0</v>
      </c>
      <c r="AO20" s="174">
        <f>'三菜'!O47</f>
        <v>0</v>
      </c>
      <c r="AP20" s="175"/>
    </row>
    <row r="21" spans="1:42" ht="21" customHeight="1">
      <c r="A21" s="480" t="s">
        <v>82</v>
      </c>
      <c r="B21" s="481" t="str">
        <f>'三菜'!P4</f>
        <v>蒜炒菠菜</v>
      </c>
      <c r="C21" s="484" t="str">
        <f>'三菜'!P5</f>
        <v>菠菜</v>
      </c>
      <c r="D21" s="485"/>
      <c r="E21" s="485"/>
      <c r="F21" s="485"/>
      <c r="G21" s="173">
        <f>'三菜'!Q5</f>
        <v>82.2</v>
      </c>
      <c r="H21" s="173">
        <f t="shared" si="0"/>
        <v>56.4714</v>
      </c>
      <c r="I21" s="174" t="str">
        <f>'三菜'!S5</f>
        <v>斤</v>
      </c>
      <c r="J21" s="481" t="str">
        <f>'三菜'!P13</f>
        <v>薑絲芥藍</v>
      </c>
      <c r="K21" s="484" t="str">
        <f>'三菜'!P14</f>
        <v>芥藍菜</v>
      </c>
      <c r="L21" s="485"/>
      <c r="M21" s="485"/>
      <c r="N21" s="485"/>
      <c r="O21" s="173">
        <f>'三菜'!Q14</f>
        <v>77.4</v>
      </c>
      <c r="P21" s="173">
        <f t="shared" si="1"/>
        <v>53.32860000000001</v>
      </c>
      <c r="Q21" s="174" t="str">
        <f>'三菜'!S14</f>
        <v>斤</v>
      </c>
      <c r="R21" s="481" t="str">
        <f>'三菜'!P22</f>
        <v>蒜炒油菜</v>
      </c>
      <c r="S21" s="486" t="str">
        <f>'三菜'!P23</f>
        <v>油菜</v>
      </c>
      <c r="T21" s="487"/>
      <c r="U21" s="487"/>
      <c r="V21" s="488"/>
      <c r="W21" s="173">
        <f>'三菜'!Q23</f>
        <v>79.3</v>
      </c>
      <c r="X21" s="173">
        <f t="shared" si="2"/>
        <v>54.5584</v>
      </c>
      <c r="Y21" s="174" t="str">
        <f>'三菜'!S23</f>
        <v>斤</v>
      </c>
      <c r="Z21" s="481" t="str">
        <f>'三菜'!P31</f>
        <v>蒜香小白菜</v>
      </c>
      <c r="AA21" s="486" t="str">
        <f>'三菜'!P32</f>
        <v>小白菜</v>
      </c>
      <c r="AB21" s="487"/>
      <c r="AC21" s="487"/>
      <c r="AD21" s="488"/>
      <c r="AE21" s="173">
        <f>'三菜'!Q32</f>
        <v>74.9</v>
      </c>
      <c r="AF21" s="173">
        <f t="shared" si="3"/>
        <v>51.456300000000006</v>
      </c>
      <c r="AG21" s="174" t="str">
        <f>'三菜'!S32</f>
        <v>斤</v>
      </c>
      <c r="AH21" s="481" t="str">
        <f>'三菜'!P40</f>
        <v>炒豆芽菜</v>
      </c>
      <c r="AI21" s="486" t="str">
        <f>'三菜'!P41</f>
        <v>豆芽菜</v>
      </c>
      <c r="AJ21" s="487"/>
      <c r="AK21" s="487"/>
      <c r="AL21" s="488"/>
      <c r="AM21" s="173">
        <f>'三菜'!Q41</f>
        <v>64.3</v>
      </c>
      <c r="AN21" s="173">
        <f t="shared" si="4"/>
        <v>42.7595</v>
      </c>
      <c r="AO21" s="174" t="str">
        <f>'三菜'!S41</f>
        <v>斤</v>
      </c>
      <c r="AP21" s="175"/>
    </row>
    <row r="22" spans="1:42" ht="21">
      <c r="A22" s="479"/>
      <c r="B22" s="482"/>
      <c r="C22" s="484" t="str">
        <f>'三菜'!P6</f>
        <v>蒜角</v>
      </c>
      <c r="D22" s="485"/>
      <c r="E22" s="485"/>
      <c r="F22" s="485"/>
      <c r="G22" s="173">
        <f>'三菜'!Q6</f>
        <v>0.9</v>
      </c>
      <c r="H22" s="173">
        <f t="shared" si="0"/>
        <v>0.6183000000000001</v>
      </c>
      <c r="I22" s="174" t="str">
        <f>'三菜'!S6</f>
        <v>斤</v>
      </c>
      <c r="J22" s="482"/>
      <c r="K22" s="484" t="str">
        <f>'三菜'!P15</f>
        <v>薑絲</v>
      </c>
      <c r="L22" s="485"/>
      <c r="M22" s="485"/>
      <c r="N22" s="485"/>
      <c r="O22" s="173">
        <f>'三菜'!Q15</f>
        <v>0.9</v>
      </c>
      <c r="P22" s="173">
        <f t="shared" si="1"/>
        <v>0.6201</v>
      </c>
      <c r="Q22" s="174" t="str">
        <f>'三菜'!S15</f>
        <v>斤</v>
      </c>
      <c r="R22" s="482"/>
      <c r="S22" s="486" t="str">
        <f>'三菜'!P24</f>
        <v>蒜角</v>
      </c>
      <c r="T22" s="487"/>
      <c r="U22" s="487"/>
      <c r="V22" s="488"/>
      <c r="W22" s="173">
        <f>'三菜'!Q24</f>
        <v>2.7</v>
      </c>
      <c r="X22" s="173">
        <f t="shared" si="2"/>
        <v>1.8576000000000001</v>
      </c>
      <c r="Y22" s="174" t="str">
        <f>'三菜'!S24</f>
        <v>斤</v>
      </c>
      <c r="Z22" s="482"/>
      <c r="AA22" s="486" t="str">
        <f>'三菜'!P33</f>
        <v>紅蘿蔔</v>
      </c>
      <c r="AB22" s="487"/>
      <c r="AC22" s="487"/>
      <c r="AD22" s="488"/>
      <c r="AE22" s="173">
        <f>'三菜'!Q33</f>
        <v>1.8</v>
      </c>
      <c r="AF22" s="173">
        <f t="shared" si="3"/>
        <v>1.2366000000000001</v>
      </c>
      <c r="AG22" s="174" t="str">
        <f>'三菜'!S33</f>
        <v>斤</v>
      </c>
      <c r="AH22" s="482"/>
      <c r="AI22" s="486" t="str">
        <f>'三菜'!P42</f>
        <v>韭菜</v>
      </c>
      <c r="AJ22" s="487"/>
      <c r="AK22" s="487"/>
      <c r="AL22" s="488"/>
      <c r="AM22" s="173">
        <f>'三菜'!Q42</f>
        <v>2.8</v>
      </c>
      <c r="AN22" s="173">
        <f t="shared" si="4"/>
        <v>1.8619999999999999</v>
      </c>
      <c r="AO22" s="174" t="str">
        <f>'三菜'!S42</f>
        <v>斤</v>
      </c>
      <c r="AP22" s="175"/>
    </row>
    <row r="23" spans="1:42" ht="21">
      <c r="A23" s="479"/>
      <c r="B23" s="482"/>
      <c r="C23" s="484">
        <f>'三菜'!P7</f>
        <v>0</v>
      </c>
      <c r="D23" s="485"/>
      <c r="E23" s="485"/>
      <c r="F23" s="485"/>
      <c r="G23" s="173">
        <f>'三菜'!Q7</f>
        <v>0</v>
      </c>
      <c r="H23" s="173">
        <f t="shared" si="0"/>
        <v>0</v>
      </c>
      <c r="I23" s="174">
        <f>'三菜'!S7</f>
        <v>0</v>
      </c>
      <c r="J23" s="482"/>
      <c r="K23" s="484">
        <f>'三菜'!P16</f>
        <v>0</v>
      </c>
      <c r="L23" s="485"/>
      <c r="M23" s="485"/>
      <c r="N23" s="485"/>
      <c r="O23" s="173">
        <f>'三菜'!Q16</f>
        <v>0</v>
      </c>
      <c r="P23" s="173">
        <f t="shared" si="1"/>
        <v>0</v>
      </c>
      <c r="Q23" s="174">
        <f>'三菜'!S16</f>
        <v>0</v>
      </c>
      <c r="R23" s="482"/>
      <c r="S23" s="486">
        <f>'三菜'!P25</f>
        <v>0</v>
      </c>
      <c r="T23" s="487"/>
      <c r="U23" s="487"/>
      <c r="V23" s="488"/>
      <c r="W23" s="173">
        <f>'三菜'!Q25</f>
        <v>0</v>
      </c>
      <c r="X23" s="173">
        <f t="shared" si="2"/>
        <v>0</v>
      </c>
      <c r="Y23" s="174">
        <f>'三菜'!S25</f>
        <v>0</v>
      </c>
      <c r="Z23" s="482"/>
      <c r="AA23" s="486" t="str">
        <f>'三菜'!P34</f>
        <v>蒜角</v>
      </c>
      <c r="AB23" s="487"/>
      <c r="AC23" s="487"/>
      <c r="AD23" s="488"/>
      <c r="AE23" s="173">
        <f>'三菜'!Q34</f>
        <v>0.9</v>
      </c>
      <c r="AF23" s="173">
        <f t="shared" si="3"/>
        <v>0.6183000000000001</v>
      </c>
      <c r="AG23" s="174" t="str">
        <f>'三菜'!S34</f>
        <v>斤</v>
      </c>
      <c r="AH23" s="482"/>
      <c r="AI23" s="486" t="str">
        <f>'三菜'!P43</f>
        <v>紅蘿蔔</v>
      </c>
      <c r="AJ23" s="487"/>
      <c r="AK23" s="487"/>
      <c r="AL23" s="488"/>
      <c r="AM23" s="173">
        <f>'三菜'!Q43</f>
        <v>1.9</v>
      </c>
      <c r="AN23" s="173">
        <f t="shared" si="4"/>
        <v>1.2635</v>
      </c>
      <c r="AO23" s="174" t="str">
        <f>'三菜'!S43</f>
        <v>斤</v>
      </c>
      <c r="AP23" s="175"/>
    </row>
    <row r="24" spans="1:42" ht="21">
      <c r="A24" s="479"/>
      <c r="B24" s="482"/>
      <c r="C24" s="484">
        <f>'三菜'!P8</f>
        <v>0</v>
      </c>
      <c r="D24" s="485"/>
      <c r="E24" s="485"/>
      <c r="F24" s="485"/>
      <c r="G24" s="173">
        <f>'三菜'!Q8</f>
        <v>0</v>
      </c>
      <c r="H24" s="173">
        <f t="shared" si="0"/>
        <v>0</v>
      </c>
      <c r="I24" s="174">
        <f>'三菜'!S8</f>
        <v>0</v>
      </c>
      <c r="J24" s="482"/>
      <c r="K24" s="484">
        <f>'三菜'!P17</f>
        <v>0</v>
      </c>
      <c r="L24" s="485"/>
      <c r="M24" s="485"/>
      <c r="N24" s="485"/>
      <c r="O24" s="173">
        <f>'三菜'!Q17</f>
        <v>0</v>
      </c>
      <c r="P24" s="173">
        <f t="shared" si="1"/>
        <v>0</v>
      </c>
      <c r="Q24" s="174">
        <f>'三菜'!S17</f>
        <v>0</v>
      </c>
      <c r="R24" s="482"/>
      <c r="S24" s="486">
        <f>'三菜'!P26</f>
        <v>0</v>
      </c>
      <c r="T24" s="487"/>
      <c r="U24" s="487"/>
      <c r="V24" s="488"/>
      <c r="W24" s="173">
        <f>'三菜'!Q26</f>
        <v>0</v>
      </c>
      <c r="X24" s="173">
        <f t="shared" si="2"/>
        <v>0</v>
      </c>
      <c r="Y24" s="174">
        <f>'三菜'!S26</f>
        <v>0</v>
      </c>
      <c r="Z24" s="482"/>
      <c r="AA24" s="486">
        <f>'三菜'!P35</f>
        <v>0</v>
      </c>
      <c r="AB24" s="487"/>
      <c r="AC24" s="487"/>
      <c r="AD24" s="488"/>
      <c r="AE24" s="173">
        <f>'三菜'!Q35</f>
        <v>0</v>
      </c>
      <c r="AF24" s="173">
        <f t="shared" si="3"/>
        <v>0</v>
      </c>
      <c r="AG24" s="174">
        <f>'三菜'!S35</f>
        <v>0</v>
      </c>
      <c r="AH24" s="482"/>
      <c r="AI24" s="486" t="str">
        <f>'三菜'!P44</f>
        <v>蒜角</v>
      </c>
      <c r="AJ24" s="487"/>
      <c r="AK24" s="487"/>
      <c r="AL24" s="488"/>
      <c r="AM24" s="173">
        <f>'三菜'!Q44</f>
        <v>0.9</v>
      </c>
      <c r="AN24" s="173">
        <f t="shared" si="4"/>
        <v>0.5985</v>
      </c>
      <c r="AO24" s="174" t="str">
        <f>'三菜'!S44</f>
        <v>斤</v>
      </c>
      <c r="AP24" s="175"/>
    </row>
    <row r="25" spans="1:42" ht="21">
      <c r="A25" s="479"/>
      <c r="B25" s="482"/>
      <c r="C25" s="484">
        <f>'三菜'!P9</f>
        <v>0</v>
      </c>
      <c r="D25" s="485"/>
      <c r="E25" s="485"/>
      <c r="F25" s="485"/>
      <c r="G25" s="173">
        <f>'三菜'!Q9</f>
        <v>0</v>
      </c>
      <c r="H25" s="173">
        <f t="shared" si="0"/>
        <v>0</v>
      </c>
      <c r="I25" s="174">
        <f>'三菜'!S9</f>
        <v>0</v>
      </c>
      <c r="J25" s="482"/>
      <c r="K25" s="484">
        <f>'三菜'!P18</f>
        <v>0</v>
      </c>
      <c r="L25" s="485"/>
      <c r="M25" s="485"/>
      <c r="N25" s="485"/>
      <c r="O25" s="173">
        <f>'三菜'!Q18</f>
        <v>0</v>
      </c>
      <c r="P25" s="173">
        <f t="shared" si="1"/>
        <v>0</v>
      </c>
      <c r="Q25" s="174">
        <f>'三菜'!S18</f>
        <v>0</v>
      </c>
      <c r="R25" s="483"/>
      <c r="S25" s="486">
        <f>'三菜'!P27</f>
        <v>0</v>
      </c>
      <c r="T25" s="487"/>
      <c r="U25" s="487"/>
      <c r="V25" s="488"/>
      <c r="W25" s="173">
        <f>'三菜'!Q27</f>
        <v>0</v>
      </c>
      <c r="X25" s="173">
        <f t="shared" si="2"/>
        <v>0</v>
      </c>
      <c r="Y25" s="174">
        <f>'三菜'!S27</f>
        <v>0</v>
      </c>
      <c r="Z25" s="482"/>
      <c r="AA25" s="486">
        <f>'三菜'!P36</f>
        <v>0</v>
      </c>
      <c r="AB25" s="487"/>
      <c r="AC25" s="487"/>
      <c r="AD25" s="488"/>
      <c r="AE25" s="173">
        <f>'三菜'!Q36</f>
        <v>0</v>
      </c>
      <c r="AF25" s="173">
        <f t="shared" si="3"/>
        <v>0</v>
      </c>
      <c r="AG25" s="174">
        <f>'三菜'!S36</f>
        <v>0</v>
      </c>
      <c r="AH25" s="482"/>
      <c r="AI25" s="486">
        <f>'三菜'!P45</f>
        <v>0</v>
      </c>
      <c r="AJ25" s="487"/>
      <c r="AK25" s="487"/>
      <c r="AL25" s="488"/>
      <c r="AM25" s="173">
        <f>'三菜'!Q45</f>
        <v>0</v>
      </c>
      <c r="AN25" s="173">
        <f t="shared" si="4"/>
        <v>0</v>
      </c>
      <c r="AO25" s="174">
        <f>'三菜'!S45</f>
        <v>0</v>
      </c>
      <c r="AP25" s="175"/>
    </row>
    <row r="26" spans="1:42" ht="21" customHeight="1">
      <c r="A26" s="480" t="s">
        <v>22</v>
      </c>
      <c r="B26" s="481" t="str">
        <f>'三菜'!T4</f>
        <v>玉米排骨湯</v>
      </c>
      <c r="C26" s="484" t="str">
        <f>'三菜'!T5</f>
        <v>玉米</v>
      </c>
      <c r="D26" s="485"/>
      <c r="E26" s="485"/>
      <c r="F26" s="485"/>
      <c r="G26" s="173">
        <f>'三菜'!U5</f>
        <v>36.5</v>
      </c>
      <c r="H26" s="173">
        <f t="shared" si="0"/>
        <v>25.0755</v>
      </c>
      <c r="I26" s="174" t="str">
        <f>'三菜'!W5</f>
        <v>斤</v>
      </c>
      <c r="J26" s="481" t="str">
        <f>'三菜'!T13</f>
        <v>蕃茄蛋花湯</v>
      </c>
      <c r="K26" s="484" t="str">
        <f>'三菜'!T14</f>
        <v>蕃茄</v>
      </c>
      <c r="L26" s="485"/>
      <c r="M26" s="485"/>
      <c r="N26" s="485"/>
      <c r="O26" s="173">
        <f>'三菜'!U14</f>
        <v>31.9</v>
      </c>
      <c r="P26" s="173">
        <f t="shared" si="1"/>
        <v>21.9791</v>
      </c>
      <c r="Q26" s="174" t="str">
        <f>'三菜'!W14</f>
        <v>斤</v>
      </c>
      <c r="R26" s="481" t="str">
        <f>'三菜'!T22</f>
        <v>味噌豆腐湯</v>
      </c>
      <c r="S26" s="486" t="str">
        <f>'三菜'!T23</f>
        <v>味噌</v>
      </c>
      <c r="T26" s="487"/>
      <c r="U26" s="487"/>
      <c r="V26" s="488"/>
      <c r="W26" s="173">
        <f>'三菜'!U23</f>
        <v>9.1</v>
      </c>
      <c r="X26" s="173">
        <f t="shared" si="2"/>
        <v>6.260800000000001</v>
      </c>
      <c r="Y26" s="174" t="str">
        <f>'三菜'!W23</f>
        <v>斤</v>
      </c>
      <c r="Z26" s="481" t="str">
        <f>'三菜'!T31</f>
        <v>豬血湯</v>
      </c>
      <c r="AA26" s="486" t="str">
        <f>'三菜'!T32</f>
        <v>豬血</v>
      </c>
      <c r="AB26" s="487"/>
      <c r="AC26" s="487"/>
      <c r="AD26" s="488"/>
      <c r="AE26" s="173">
        <f>'三菜'!U32</f>
        <v>18.3</v>
      </c>
      <c r="AF26" s="173">
        <f t="shared" si="3"/>
        <v>12.5721</v>
      </c>
      <c r="AG26" s="174" t="str">
        <f>'三菜'!W32</f>
        <v>斤</v>
      </c>
      <c r="AH26" s="481" t="str">
        <f>'三菜'!T40</f>
        <v>紅豆紫米湯</v>
      </c>
      <c r="AI26" s="486" t="str">
        <f>'三菜'!T41</f>
        <v>二砂糖</v>
      </c>
      <c r="AJ26" s="487"/>
      <c r="AK26" s="487"/>
      <c r="AL26" s="488"/>
      <c r="AM26" s="173">
        <f>'三菜'!U41</f>
        <v>14.2</v>
      </c>
      <c r="AN26" s="173">
        <f t="shared" si="4"/>
        <v>9.443</v>
      </c>
      <c r="AO26" s="174" t="str">
        <f>'三菜'!W41</f>
        <v>包</v>
      </c>
      <c r="AP26" s="175"/>
    </row>
    <row r="27" spans="1:42" ht="21">
      <c r="A27" s="479"/>
      <c r="B27" s="482"/>
      <c r="C27" s="484" t="str">
        <f>'三菜'!T6</f>
        <v>軟骨丁</v>
      </c>
      <c r="D27" s="485"/>
      <c r="E27" s="485"/>
      <c r="F27" s="485"/>
      <c r="G27" s="173">
        <f>'三菜'!U6</f>
        <v>13.7</v>
      </c>
      <c r="H27" s="173">
        <f t="shared" si="0"/>
        <v>9.4119</v>
      </c>
      <c r="I27" s="174" t="str">
        <f>'三菜'!W6</f>
        <v>斤</v>
      </c>
      <c r="J27" s="482"/>
      <c r="K27" s="484" t="str">
        <f>'三菜'!T15</f>
        <v>洗選蛋</v>
      </c>
      <c r="L27" s="485"/>
      <c r="M27" s="485"/>
      <c r="N27" s="485"/>
      <c r="O27" s="173">
        <f>'三菜'!U15</f>
        <v>9.1</v>
      </c>
      <c r="P27" s="173">
        <f t="shared" si="1"/>
        <v>6.2699</v>
      </c>
      <c r="Q27" s="174" t="str">
        <f>'三菜'!W15</f>
        <v>斤</v>
      </c>
      <c r="R27" s="482"/>
      <c r="S27" s="486" t="str">
        <f>'三菜'!T24</f>
        <v>豆腐4.3K</v>
      </c>
      <c r="T27" s="487"/>
      <c r="U27" s="487"/>
      <c r="V27" s="488"/>
      <c r="W27" s="173">
        <f>'三菜'!U24</f>
        <v>39.2</v>
      </c>
      <c r="X27" s="173">
        <f t="shared" si="2"/>
        <v>26.969600000000003</v>
      </c>
      <c r="Y27" s="174" t="str">
        <f>'三菜'!W24</f>
        <v>板</v>
      </c>
      <c r="Z27" s="482"/>
      <c r="AA27" s="486" t="str">
        <f>'三菜'!T33</f>
        <v>酸菜仁</v>
      </c>
      <c r="AB27" s="487"/>
      <c r="AC27" s="487"/>
      <c r="AD27" s="488"/>
      <c r="AE27" s="173">
        <f>'三菜'!U33</f>
        <v>18.3</v>
      </c>
      <c r="AF27" s="173">
        <f t="shared" si="3"/>
        <v>12.5721</v>
      </c>
      <c r="AG27" s="174" t="str">
        <f>'三菜'!W33</f>
        <v>斤</v>
      </c>
      <c r="AH27" s="482"/>
      <c r="AI27" s="486" t="str">
        <f>'三菜'!T42</f>
        <v>紅豆</v>
      </c>
      <c r="AJ27" s="487"/>
      <c r="AK27" s="487"/>
      <c r="AL27" s="488"/>
      <c r="AM27" s="173">
        <f>'三菜'!U42</f>
        <v>9.4</v>
      </c>
      <c r="AN27" s="173">
        <f t="shared" si="4"/>
        <v>6.251</v>
      </c>
      <c r="AO27" s="174" t="str">
        <f>'三菜'!W42</f>
        <v>斤</v>
      </c>
      <c r="AP27" s="175"/>
    </row>
    <row r="28" spans="1:42" ht="21">
      <c r="A28" s="479"/>
      <c r="B28" s="482"/>
      <c r="C28" s="484" t="str">
        <f>'三菜'!T7</f>
        <v>香菜</v>
      </c>
      <c r="D28" s="485"/>
      <c r="E28" s="485"/>
      <c r="F28" s="485"/>
      <c r="G28" s="173">
        <f>'三菜'!U7</f>
        <v>0.5</v>
      </c>
      <c r="H28" s="173">
        <f t="shared" si="0"/>
        <v>0.3435</v>
      </c>
      <c r="I28" s="174" t="str">
        <f>'三菜'!W7</f>
        <v>斤</v>
      </c>
      <c r="J28" s="482"/>
      <c r="K28" s="484" t="str">
        <f>'三菜'!T16</f>
        <v>青蔥</v>
      </c>
      <c r="L28" s="485"/>
      <c r="M28" s="485"/>
      <c r="N28" s="485"/>
      <c r="O28" s="173">
        <f>'三菜'!U16</f>
        <v>0.9</v>
      </c>
      <c r="P28" s="173">
        <f t="shared" si="1"/>
        <v>0.6201</v>
      </c>
      <c r="Q28" s="174" t="str">
        <f>'三菜'!W16</f>
        <v>斤</v>
      </c>
      <c r="R28" s="482"/>
      <c r="S28" s="486" t="str">
        <f>'三菜'!T25</f>
        <v>青蔥</v>
      </c>
      <c r="T28" s="487"/>
      <c r="U28" s="487"/>
      <c r="V28" s="488"/>
      <c r="W28" s="173">
        <f>'三菜'!U25</f>
        <v>1.8</v>
      </c>
      <c r="X28" s="173">
        <f t="shared" si="2"/>
        <v>1.2384000000000002</v>
      </c>
      <c r="Y28" s="174" t="str">
        <f>'三菜'!W25</f>
        <v>斤</v>
      </c>
      <c r="Z28" s="482"/>
      <c r="AA28" s="486" t="str">
        <f>'三菜'!T34</f>
        <v>韭菜</v>
      </c>
      <c r="AB28" s="487"/>
      <c r="AC28" s="487"/>
      <c r="AD28" s="488"/>
      <c r="AE28" s="173">
        <f>'三菜'!U34</f>
        <v>0.9</v>
      </c>
      <c r="AF28" s="173">
        <f t="shared" si="3"/>
        <v>0.6183000000000001</v>
      </c>
      <c r="AG28" s="174" t="str">
        <f>'三菜'!W34</f>
        <v>斤</v>
      </c>
      <c r="AH28" s="482"/>
      <c r="AI28" s="486" t="str">
        <f>'三菜'!T43</f>
        <v>黑糯米</v>
      </c>
      <c r="AJ28" s="487"/>
      <c r="AK28" s="487"/>
      <c r="AL28" s="488"/>
      <c r="AM28" s="173">
        <f>'三菜'!U43</f>
        <v>6.6</v>
      </c>
      <c r="AN28" s="173">
        <f t="shared" si="4"/>
        <v>4.389</v>
      </c>
      <c r="AO28" s="174" t="str">
        <f>'三菜'!W43</f>
        <v>斤</v>
      </c>
      <c r="AP28" s="175"/>
    </row>
    <row r="29" spans="1:42" ht="21">
      <c r="A29" s="479"/>
      <c r="B29" s="482"/>
      <c r="C29" s="484">
        <f>'三菜'!T8</f>
        <v>0</v>
      </c>
      <c r="D29" s="485"/>
      <c r="E29" s="485"/>
      <c r="F29" s="485"/>
      <c r="G29" s="173">
        <f>'三菜'!U8</f>
        <v>0</v>
      </c>
      <c r="H29" s="173">
        <f t="shared" si="0"/>
        <v>0</v>
      </c>
      <c r="I29" s="174">
        <f>'三菜'!W8</f>
        <v>0</v>
      </c>
      <c r="J29" s="482"/>
      <c r="K29" s="484">
        <f>'三菜'!T17</f>
        <v>0</v>
      </c>
      <c r="L29" s="485"/>
      <c r="M29" s="485"/>
      <c r="N29" s="485"/>
      <c r="O29" s="173">
        <f>'三菜'!U17</f>
        <v>0</v>
      </c>
      <c r="P29" s="173">
        <f t="shared" si="1"/>
        <v>0</v>
      </c>
      <c r="Q29" s="174">
        <f>'三菜'!W17</f>
        <v>0</v>
      </c>
      <c r="R29" s="482"/>
      <c r="S29" s="486" t="str">
        <f>'三菜'!T26</f>
        <v>柴魚片</v>
      </c>
      <c r="T29" s="487"/>
      <c r="U29" s="487"/>
      <c r="V29" s="488"/>
      <c r="W29" s="173">
        <f>'三菜'!U26</f>
        <v>0.9</v>
      </c>
      <c r="X29" s="173">
        <f t="shared" si="2"/>
        <v>0.6192000000000001</v>
      </c>
      <c r="Y29" s="174" t="str">
        <f>'三菜'!W26</f>
        <v>斤</v>
      </c>
      <c r="Z29" s="482"/>
      <c r="AA29" s="486">
        <f>'三菜'!T35</f>
        <v>0</v>
      </c>
      <c r="AB29" s="487"/>
      <c r="AC29" s="487"/>
      <c r="AD29" s="488"/>
      <c r="AE29" s="173">
        <f>'三菜'!U35</f>
        <v>0</v>
      </c>
      <c r="AF29" s="173">
        <f t="shared" si="3"/>
        <v>0</v>
      </c>
      <c r="AG29" s="174">
        <f>'三菜'!W35</f>
        <v>0</v>
      </c>
      <c r="AH29" s="482"/>
      <c r="AI29" s="486">
        <f>'三菜'!T44</f>
        <v>0</v>
      </c>
      <c r="AJ29" s="487"/>
      <c r="AK29" s="487"/>
      <c r="AL29" s="488"/>
      <c r="AM29" s="173">
        <f>'三菜'!U44</f>
        <v>0</v>
      </c>
      <c r="AN29" s="173">
        <f t="shared" si="4"/>
        <v>0</v>
      </c>
      <c r="AO29" s="174">
        <f>'三菜'!W44</f>
        <v>0</v>
      </c>
      <c r="AP29" s="175"/>
    </row>
    <row r="30" spans="1:42" ht="21">
      <c r="A30" s="479"/>
      <c r="B30" s="482"/>
      <c r="C30" s="484">
        <f>'三菜'!T9</f>
        <v>0</v>
      </c>
      <c r="D30" s="485"/>
      <c r="E30" s="485"/>
      <c r="F30" s="485"/>
      <c r="G30" s="173">
        <f>'三菜'!U9</f>
        <v>0</v>
      </c>
      <c r="H30" s="173">
        <f t="shared" si="0"/>
        <v>0</v>
      </c>
      <c r="I30" s="174">
        <f>'三菜'!W9</f>
        <v>0</v>
      </c>
      <c r="J30" s="482"/>
      <c r="K30" s="484">
        <f>'三菜'!T18</f>
        <v>0</v>
      </c>
      <c r="L30" s="485"/>
      <c r="M30" s="485"/>
      <c r="N30" s="485"/>
      <c r="O30" s="173">
        <f>'三菜'!U18</f>
        <v>0</v>
      </c>
      <c r="P30" s="173">
        <f t="shared" si="1"/>
        <v>0</v>
      </c>
      <c r="Q30" s="174">
        <f>'三菜'!W18</f>
        <v>0</v>
      </c>
      <c r="R30" s="482"/>
      <c r="S30" s="486">
        <f>'三菜'!T27</f>
        <v>0</v>
      </c>
      <c r="T30" s="487"/>
      <c r="U30" s="487"/>
      <c r="V30" s="488"/>
      <c r="W30" s="173">
        <f>'三菜'!U27</f>
        <v>0</v>
      </c>
      <c r="X30" s="173">
        <f t="shared" si="2"/>
        <v>0</v>
      </c>
      <c r="Y30" s="174">
        <f>'三菜'!W27</f>
        <v>0</v>
      </c>
      <c r="Z30" s="482"/>
      <c r="AA30" s="486">
        <f>'三菜'!T36</f>
        <v>0</v>
      </c>
      <c r="AB30" s="487"/>
      <c r="AC30" s="487"/>
      <c r="AD30" s="488"/>
      <c r="AE30" s="173">
        <f>'三菜'!U36</f>
        <v>0</v>
      </c>
      <c r="AF30" s="173">
        <f t="shared" si="3"/>
        <v>0</v>
      </c>
      <c r="AG30" s="174">
        <f>'三菜'!W36</f>
        <v>0</v>
      </c>
      <c r="AH30" s="482"/>
      <c r="AI30" s="486">
        <f>'三菜'!T45</f>
        <v>0</v>
      </c>
      <c r="AJ30" s="487"/>
      <c r="AK30" s="487"/>
      <c r="AL30" s="488"/>
      <c r="AM30" s="173">
        <f>'三菜'!U45</f>
        <v>0</v>
      </c>
      <c r="AN30" s="173">
        <f t="shared" si="4"/>
        <v>0</v>
      </c>
      <c r="AO30" s="174">
        <f>'三菜'!W45</f>
        <v>0</v>
      </c>
      <c r="AP30" s="175"/>
    </row>
    <row r="31" spans="1:42" ht="21">
      <c r="A31" s="479"/>
      <c r="B31" s="482"/>
      <c r="C31" s="484">
        <f>'三菜'!T10</f>
        <v>0</v>
      </c>
      <c r="D31" s="485"/>
      <c r="E31" s="485"/>
      <c r="F31" s="485"/>
      <c r="G31" s="173">
        <f>'三菜'!U10</f>
        <v>0</v>
      </c>
      <c r="H31" s="173">
        <f t="shared" si="0"/>
        <v>0</v>
      </c>
      <c r="I31" s="174">
        <f>'三菜'!W10</f>
        <v>0</v>
      </c>
      <c r="J31" s="482"/>
      <c r="K31" s="484">
        <f>'三菜'!T19</f>
        <v>0</v>
      </c>
      <c r="L31" s="485"/>
      <c r="M31" s="485"/>
      <c r="N31" s="485"/>
      <c r="O31" s="173">
        <f>'三菜'!U19</f>
        <v>0</v>
      </c>
      <c r="P31" s="173">
        <f t="shared" si="1"/>
        <v>0</v>
      </c>
      <c r="Q31" s="174">
        <f>'三菜'!W19</f>
        <v>0</v>
      </c>
      <c r="R31" s="482"/>
      <c r="S31" s="486">
        <f>'三菜'!T28</f>
        <v>0</v>
      </c>
      <c r="T31" s="487"/>
      <c r="U31" s="487"/>
      <c r="V31" s="488"/>
      <c r="W31" s="173">
        <f>'三菜'!U28</f>
        <v>0</v>
      </c>
      <c r="X31" s="173">
        <f t="shared" si="2"/>
        <v>0</v>
      </c>
      <c r="Y31" s="174">
        <f>'三菜'!W28</f>
        <v>0</v>
      </c>
      <c r="Z31" s="482"/>
      <c r="AA31" s="486">
        <f>'三菜'!T37</f>
        <v>0</v>
      </c>
      <c r="AB31" s="487"/>
      <c r="AC31" s="487"/>
      <c r="AD31" s="488"/>
      <c r="AE31" s="173">
        <f>'三菜'!U37</f>
        <v>0</v>
      </c>
      <c r="AF31" s="173">
        <f t="shared" si="3"/>
        <v>0</v>
      </c>
      <c r="AG31" s="174">
        <f>'三菜'!W37</f>
        <v>0</v>
      </c>
      <c r="AH31" s="482"/>
      <c r="AI31" s="486">
        <f>'三菜'!T46</f>
        <v>0</v>
      </c>
      <c r="AJ31" s="487"/>
      <c r="AK31" s="487"/>
      <c r="AL31" s="488"/>
      <c r="AM31" s="173">
        <f>'三菜'!U46</f>
        <v>0</v>
      </c>
      <c r="AN31" s="173">
        <f t="shared" si="4"/>
        <v>0</v>
      </c>
      <c r="AO31" s="174">
        <f>'三菜'!W46</f>
        <v>0</v>
      </c>
      <c r="AP31" s="176"/>
    </row>
    <row r="32" spans="1:42" ht="21">
      <c r="A32" s="479"/>
      <c r="B32" s="482"/>
      <c r="C32" s="484">
        <f>'三菜'!T11</f>
        <v>0</v>
      </c>
      <c r="D32" s="485"/>
      <c r="E32" s="485"/>
      <c r="F32" s="485"/>
      <c r="G32" s="173">
        <f>'三菜'!U11</f>
        <v>0</v>
      </c>
      <c r="H32" s="173">
        <f t="shared" si="0"/>
        <v>0</v>
      </c>
      <c r="I32" s="174">
        <f>'三菜'!W11</f>
        <v>0</v>
      </c>
      <c r="J32" s="482"/>
      <c r="K32" s="484">
        <f>'三菜'!T20</f>
        <v>0</v>
      </c>
      <c r="L32" s="485"/>
      <c r="M32" s="485"/>
      <c r="N32" s="485"/>
      <c r="O32" s="173">
        <f>'三菜'!U20</f>
        <v>0</v>
      </c>
      <c r="P32" s="173">
        <f t="shared" si="1"/>
        <v>0</v>
      </c>
      <c r="Q32" s="174">
        <f>'三菜'!W20</f>
        <v>0</v>
      </c>
      <c r="R32" s="482"/>
      <c r="S32" s="486">
        <f>'三菜'!T29</f>
        <v>0</v>
      </c>
      <c r="T32" s="487"/>
      <c r="U32" s="487"/>
      <c r="V32" s="488"/>
      <c r="W32" s="173">
        <f>'三菜'!U29</f>
        <v>0</v>
      </c>
      <c r="X32" s="173">
        <f t="shared" si="2"/>
        <v>0</v>
      </c>
      <c r="Y32" s="174">
        <f>'三菜'!W29</f>
        <v>0</v>
      </c>
      <c r="Z32" s="482"/>
      <c r="AA32" s="486">
        <f>'三菜'!T38</f>
        <v>0</v>
      </c>
      <c r="AB32" s="487"/>
      <c r="AC32" s="487"/>
      <c r="AD32" s="488"/>
      <c r="AE32" s="173">
        <f>'三菜'!U38</f>
        <v>0</v>
      </c>
      <c r="AF32" s="173">
        <f t="shared" si="3"/>
        <v>0</v>
      </c>
      <c r="AG32" s="174">
        <f>'三菜'!W38</f>
        <v>0</v>
      </c>
      <c r="AH32" s="482"/>
      <c r="AI32" s="486">
        <f>'三菜'!T47</f>
        <v>0</v>
      </c>
      <c r="AJ32" s="487"/>
      <c r="AK32" s="487"/>
      <c r="AL32" s="488"/>
      <c r="AM32" s="173">
        <f>'三菜'!U47</f>
        <v>0</v>
      </c>
      <c r="AN32" s="173">
        <f t="shared" si="4"/>
        <v>0</v>
      </c>
      <c r="AO32" s="174">
        <f>'三菜'!W47</f>
        <v>0</v>
      </c>
      <c r="AP32" s="177"/>
    </row>
    <row r="33" spans="1:42" ht="21.75" thickBot="1">
      <c r="A33" s="489">
        <f>'三菜'!X4</f>
        <v>0</v>
      </c>
      <c r="B33" s="490"/>
      <c r="C33" s="490"/>
      <c r="D33" s="490"/>
      <c r="E33" s="490"/>
      <c r="F33" s="491"/>
      <c r="G33" s="178"/>
      <c r="H33" s="179"/>
      <c r="I33" s="180" t="s">
        <v>112</v>
      </c>
      <c r="J33" s="492" t="str">
        <f>'三菜'!X13</f>
        <v>水果</v>
      </c>
      <c r="K33" s="492"/>
      <c r="L33" s="492"/>
      <c r="M33" s="492"/>
      <c r="N33" s="492"/>
      <c r="O33" s="181"/>
      <c r="P33" s="182"/>
      <c r="Q33" s="180" t="s">
        <v>112</v>
      </c>
      <c r="R33" s="492">
        <f>'三菜'!X22</f>
        <v>0</v>
      </c>
      <c r="S33" s="492"/>
      <c r="T33" s="492"/>
      <c r="U33" s="492"/>
      <c r="V33" s="492"/>
      <c r="W33" s="183"/>
      <c r="X33" s="179"/>
      <c r="Y33" s="180" t="s">
        <v>112</v>
      </c>
      <c r="Z33" s="492" t="str">
        <f>'三菜'!X31</f>
        <v>保久乳</v>
      </c>
      <c r="AA33" s="492"/>
      <c r="AB33" s="492"/>
      <c r="AC33" s="492"/>
      <c r="AD33" s="492"/>
      <c r="AE33" s="183"/>
      <c r="AF33" s="179"/>
      <c r="AG33" s="180" t="s">
        <v>112</v>
      </c>
      <c r="AH33" s="492">
        <f>'三菜'!X40</f>
        <v>0</v>
      </c>
      <c r="AI33" s="492"/>
      <c r="AJ33" s="492"/>
      <c r="AK33" s="492"/>
      <c r="AL33" s="492"/>
      <c r="AM33" s="184"/>
      <c r="AN33" s="179"/>
      <c r="AO33" s="180" t="s">
        <v>112</v>
      </c>
      <c r="AP33" s="176"/>
    </row>
    <row r="34" spans="1:42" ht="16.5" customHeight="1">
      <c r="A34" s="493" t="s">
        <v>25</v>
      </c>
      <c r="B34" s="496" t="s">
        <v>113</v>
      </c>
      <c r="C34" s="497"/>
      <c r="D34" s="498"/>
      <c r="E34" s="185" t="s">
        <v>114</v>
      </c>
      <c r="F34" s="185" t="s">
        <v>115</v>
      </c>
      <c r="G34" s="186" t="s">
        <v>116</v>
      </c>
      <c r="H34" s="187" t="s">
        <v>117</v>
      </c>
      <c r="I34" s="188"/>
      <c r="J34" s="502" t="s">
        <v>113</v>
      </c>
      <c r="K34" s="503"/>
      <c r="L34" s="504"/>
      <c r="M34" s="189" t="s">
        <v>114</v>
      </c>
      <c r="N34" s="189" t="s">
        <v>118</v>
      </c>
      <c r="O34" s="190" t="s">
        <v>119</v>
      </c>
      <c r="P34" s="191" t="s">
        <v>117</v>
      </c>
      <c r="Q34" s="192"/>
      <c r="R34" s="496" t="s">
        <v>113</v>
      </c>
      <c r="S34" s="497"/>
      <c r="T34" s="498"/>
      <c r="U34" s="189" t="s">
        <v>114</v>
      </c>
      <c r="V34" s="189" t="s">
        <v>118</v>
      </c>
      <c r="W34" s="190" t="s">
        <v>119</v>
      </c>
      <c r="X34" s="191" t="s">
        <v>117</v>
      </c>
      <c r="Y34" s="192"/>
      <c r="Z34" s="502" t="s">
        <v>113</v>
      </c>
      <c r="AA34" s="503"/>
      <c r="AB34" s="504"/>
      <c r="AC34" s="189" t="s">
        <v>114</v>
      </c>
      <c r="AD34" s="189" t="s">
        <v>118</v>
      </c>
      <c r="AE34" s="190" t="s">
        <v>119</v>
      </c>
      <c r="AF34" s="191" t="s">
        <v>117</v>
      </c>
      <c r="AG34" s="192"/>
      <c r="AH34" s="502" t="s">
        <v>113</v>
      </c>
      <c r="AI34" s="503"/>
      <c r="AJ34" s="504"/>
      <c r="AK34" s="189" t="s">
        <v>114</v>
      </c>
      <c r="AL34" s="189" t="s">
        <v>118</v>
      </c>
      <c r="AM34" s="193" t="s">
        <v>119</v>
      </c>
      <c r="AN34" s="191" t="s">
        <v>117</v>
      </c>
      <c r="AO34" s="194"/>
      <c r="AP34" s="195"/>
    </row>
    <row r="35" spans="1:42" ht="17.25" customHeight="1" thickBot="1">
      <c r="A35" s="494"/>
      <c r="B35" s="499"/>
      <c r="C35" s="500"/>
      <c r="D35" s="501"/>
      <c r="E35" s="196" t="str">
        <f>MID('三菜'!Z9,1,LEN('三菜'!Z9)-1)</f>
        <v>2.6</v>
      </c>
      <c r="F35" s="196" t="str">
        <f>MID('三菜'!Z7,1,LEN('三菜'!Z7)-1)</f>
        <v>1.2</v>
      </c>
      <c r="G35" s="196" t="str">
        <f>MID('三菜'!Z5,1,LEN('三菜'!Z5)-1)</f>
        <v>0.0</v>
      </c>
      <c r="H35" s="196" t="e">
        <f>MID('三菜'!Z11,1,LEN('三菜'!Z11)-2)</f>
        <v>#VALUE!</v>
      </c>
      <c r="I35" s="197"/>
      <c r="J35" s="499"/>
      <c r="K35" s="500"/>
      <c r="L35" s="501"/>
      <c r="M35" s="196" t="str">
        <f>MID('三菜'!Z18,1,LEN('三菜'!Z18)-1)</f>
        <v>2.8</v>
      </c>
      <c r="N35" s="196" t="str">
        <f>MID('三菜'!Z16,1,LEN('三菜'!Z16)-1)</f>
        <v>2.0</v>
      </c>
      <c r="O35" s="196" t="str">
        <f>MID('三菜'!Z14,1,LEN('三菜'!Z14)-1)</f>
        <v>0.0</v>
      </c>
      <c r="P35" s="196" t="e">
        <f>MID('三菜'!Z20,1,LEN('三菜'!Z20)-2)</f>
        <v>#VALUE!</v>
      </c>
      <c r="Q35" s="197"/>
      <c r="R35" s="499"/>
      <c r="S35" s="500"/>
      <c r="T35" s="501"/>
      <c r="U35" s="196" t="str">
        <f>MID('三菜'!Z27,1,LEN('三菜'!Z27)-1)</f>
        <v>2.6</v>
      </c>
      <c r="V35" s="196" t="str">
        <f>MID('三菜'!Z25,1,LEN('三菜'!Z25)-1)</f>
        <v>1.6</v>
      </c>
      <c r="W35" s="196" t="str">
        <f>MID('三菜'!Z23,1,LEN('三菜'!Z23)-1)</f>
        <v>0.0</v>
      </c>
      <c r="X35" s="198" t="e">
        <f>MID('三菜'!Z29,1,LEN('三菜'!Z29)-2)</f>
        <v>#VALUE!</v>
      </c>
      <c r="Y35" s="197"/>
      <c r="Z35" s="499"/>
      <c r="AA35" s="500"/>
      <c r="AB35" s="501"/>
      <c r="AC35" s="196" t="str">
        <f>MID('三菜'!Z36,1,LEN('三菜'!Z36)-1)</f>
        <v>2.8</v>
      </c>
      <c r="AD35" s="196" t="str">
        <f>MID('三菜'!Z34,1,LEN('三菜'!Z34)-1)</f>
        <v>1.0</v>
      </c>
      <c r="AE35" s="196" t="str">
        <f>MID('三菜'!Z32,1,LEN('三菜'!Z32)-1)</f>
        <v>0.8</v>
      </c>
      <c r="AF35" s="198" t="e">
        <f>MID('三菜'!Z38,1,LEN('三菜'!Z38)-2)</f>
        <v>#VALUE!</v>
      </c>
      <c r="AG35" s="197"/>
      <c r="AH35" s="499"/>
      <c r="AI35" s="500"/>
      <c r="AJ35" s="501"/>
      <c r="AK35" s="196" t="str">
        <f>MID('三菜'!Z45,1,LEN('三菜'!Z45)-1)</f>
        <v>2.6</v>
      </c>
      <c r="AL35" s="196" t="str">
        <f>MID('三菜'!Z43,1,LEN('三菜'!Z43)-1)</f>
        <v>0.7</v>
      </c>
      <c r="AM35" s="199" t="str">
        <f>MID('三菜'!Z41,1,LEN('三菜'!Z41)-1)</f>
        <v>0.0</v>
      </c>
      <c r="AN35" s="198" t="e">
        <f>MID('三菜'!Z47,1,LEN('三菜'!Z47)-2)</f>
        <v>#VALUE!</v>
      </c>
      <c r="AO35" s="200"/>
      <c r="AP35" s="201"/>
    </row>
    <row r="36" spans="1:42" ht="29.25" thickBot="1">
      <c r="A36" s="494"/>
      <c r="B36" s="202" t="s">
        <v>120</v>
      </c>
      <c r="C36" s="203" t="s">
        <v>24</v>
      </c>
      <c r="D36" s="204" t="s">
        <v>121</v>
      </c>
      <c r="E36" s="203" t="s">
        <v>122</v>
      </c>
      <c r="F36" s="203" t="s">
        <v>83</v>
      </c>
      <c r="G36" s="205" t="s">
        <v>123</v>
      </c>
      <c r="H36" s="206" t="s">
        <v>124</v>
      </c>
      <c r="I36" s="207"/>
      <c r="J36" s="202" t="s">
        <v>120</v>
      </c>
      <c r="K36" s="203" t="s">
        <v>24</v>
      </c>
      <c r="L36" s="204" t="s">
        <v>121</v>
      </c>
      <c r="M36" s="203" t="s">
        <v>122</v>
      </c>
      <c r="N36" s="203" t="s">
        <v>83</v>
      </c>
      <c r="O36" s="205" t="s">
        <v>123</v>
      </c>
      <c r="P36" s="208" t="s">
        <v>124</v>
      </c>
      <c r="Q36" s="207"/>
      <c r="R36" s="202" t="s">
        <v>120</v>
      </c>
      <c r="S36" s="203" t="s">
        <v>24</v>
      </c>
      <c r="T36" s="204" t="s">
        <v>121</v>
      </c>
      <c r="U36" s="203" t="s">
        <v>122</v>
      </c>
      <c r="V36" s="203" t="s">
        <v>83</v>
      </c>
      <c r="W36" s="205" t="s">
        <v>123</v>
      </c>
      <c r="X36" s="208" t="s">
        <v>124</v>
      </c>
      <c r="Y36" s="207"/>
      <c r="Z36" s="202" t="s">
        <v>120</v>
      </c>
      <c r="AA36" s="203" t="s">
        <v>24</v>
      </c>
      <c r="AB36" s="204" t="s">
        <v>121</v>
      </c>
      <c r="AC36" s="203" t="s">
        <v>122</v>
      </c>
      <c r="AD36" s="203" t="s">
        <v>83</v>
      </c>
      <c r="AE36" s="205" t="s">
        <v>123</v>
      </c>
      <c r="AF36" s="208" t="s">
        <v>124</v>
      </c>
      <c r="AG36" s="207"/>
      <c r="AH36" s="202" t="s">
        <v>120</v>
      </c>
      <c r="AI36" s="203" t="s">
        <v>24</v>
      </c>
      <c r="AJ36" s="204" t="s">
        <v>121</v>
      </c>
      <c r="AK36" s="203" t="s">
        <v>122</v>
      </c>
      <c r="AL36" s="203" t="s">
        <v>83</v>
      </c>
      <c r="AM36" s="205" t="s">
        <v>123</v>
      </c>
      <c r="AN36" s="208" t="s">
        <v>124</v>
      </c>
      <c r="AO36" s="209"/>
      <c r="AP36" s="210"/>
    </row>
    <row r="37" spans="1:42" ht="28.5">
      <c r="A37" s="494"/>
      <c r="B37" s="202" t="s">
        <v>125</v>
      </c>
      <c r="C37" s="211"/>
      <c r="D37" s="212"/>
      <c r="E37" s="212"/>
      <c r="F37" s="212"/>
      <c r="G37" s="213"/>
      <c r="H37" s="214">
        <v>0</v>
      </c>
      <c r="I37" s="215"/>
      <c r="J37" s="202" t="s">
        <v>125</v>
      </c>
      <c r="K37" s="216"/>
      <c r="L37" s="217"/>
      <c r="M37" s="217"/>
      <c r="N37" s="217"/>
      <c r="O37" s="217"/>
      <c r="P37" s="218">
        <v>0</v>
      </c>
      <c r="Q37" s="215"/>
      <c r="R37" s="202" t="s">
        <v>125</v>
      </c>
      <c r="S37" s="216"/>
      <c r="T37" s="217"/>
      <c r="U37" s="217"/>
      <c r="V37" s="217"/>
      <c r="W37" s="217"/>
      <c r="X37" s="218">
        <v>0</v>
      </c>
      <c r="Y37" s="215"/>
      <c r="Z37" s="202" t="s">
        <v>125</v>
      </c>
      <c r="AA37" s="216"/>
      <c r="AB37" s="217"/>
      <c r="AC37" s="217"/>
      <c r="AD37" s="217"/>
      <c r="AE37" s="217"/>
      <c r="AF37" s="218">
        <v>0</v>
      </c>
      <c r="AG37" s="215"/>
      <c r="AH37" s="202" t="s">
        <v>125</v>
      </c>
      <c r="AI37" s="216"/>
      <c r="AJ37" s="217"/>
      <c r="AK37" s="217"/>
      <c r="AL37" s="217"/>
      <c r="AM37" s="219"/>
      <c r="AN37" s="218">
        <v>0</v>
      </c>
      <c r="AO37" s="220"/>
      <c r="AP37" s="221"/>
    </row>
    <row r="38" spans="1:42" ht="42.75" thickBot="1">
      <c r="A38" s="495"/>
      <c r="B38" s="222" t="s">
        <v>126</v>
      </c>
      <c r="C38" s="223">
        <v>6</v>
      </c>
      <c r="D38" s="223">
        <v>2</v>
      </c>
      <c r="E38" s="223">
        <v>2</v>
      </c>
      <c r="F38" s="223">
        <v>1</v>
      </c>
      <c r="G38" s="224">
        <v>3</v>
      </c>
      <c r="H38" s="225">
        <v>850</v>
      </c>
      <c r="I38" s="226"/>
      <c r="J38" s="222" t="s">
        <v>126</v>
      </c>
      <c r="K38" s="223">
        <v>6</v>
      </c>
      <c r="L38" s="223">
        <v>2</v>
      </c>
      <c r="M38" s="223">
        <v>2</v>
      </c>
      <c r="N38" s="223">
        <v>1</v>
      </c>
      <c r="O38" s="224">
        <v>3</v>
      </c>
      <c r="P38" s="225">
        <v>850</v>
      </c>
      <c r="Q38" s="226"/>
      <c r="R38" s="222" t="s">
        <v>126</v>
      </c>
      <c r="S38" s="223">
        <v>6</v>
      </c>
      <c r="T38" s="223">
        <v>2</v>
      </c>
      <c r="U38" s="223">
        <v>2</v>
      </c>
      <c r="V38" s="223">
        <v>1</v>
      </c>
      <c r="W38" s="224">
        <v>3</v>
      </c>
      <c r="X38" s="225">
        <v>850</v>
      </c>
      <c r="Y38" s="226"/>
      <c r="Z38" s="222" t="s">
        <v>126</v>
      </c>
      <c r="AA38" s="223">
        <v>6</v>
      </c>
      <c r="AB38" s="223">
        <v>2</v>
      </c>
      <c r="AC38" s="223">
        <v>2</v>
      </c>
      <c r="AD38" s="223">
        <v>1</v>
      </c>
      <c r="AE38" s="224">
        <v>3</v>
      </c>
      <c r="AF38" s="225">
        <v>850</v>
      </c>
      <c r="AG38" s="226"/>
      <c r="AH38" s="222" t="s">
        <v>126</v>
      </c>
      <c r="AI38" s="223">
        <v>6</v>
      </c>
      <c r="AJ38" s="223">
        <v>2</v>
      </c>
      <c r="AK38" s="223">
        <v>2</v>
      </c>
      <c r="AL38" s="223">
        <v>1</v>
      </c>
      <c r="AM38" s="224">
        <v>3</v>
      </c>
      <c r="AN38" s="225">
        <v>850</v>
      </c>
      <c r="AO38" s="227"/>
      <c r="AP38" s="228"/>
    </row>
    <row r="39" spans="1:42" ht="21">
      <c r="A39" s="229" t="s">
        <v>127</v>
      </c>
      <c r="B39" s="230"/>
      <c r="C39" s="230"/>
      <c r="D39" s="230"/>
      <c r="E39" s="230"/>
      <c r="F39" s="230"/>
      <c r="G39" s="231"/>
      <c r="H39" s="232"/>
      <c r="I39" s="233"/>
      <c r="J39" s="230"/>
      <c r="K39" s="230"/>
      <c r="L39" s="230"/>
      <c r="M39" s="230"/>
      <c r="N39" s="230"/>
      <c r="O39" s="230"/>
      <c r="P39" s="233"/>
      <c r="Q39" s="233"/>
      <c r="R39" s="230"/>
      <c r="S39" s="230"/>
      <c r="T39" s="230"/>
      <c r="U39" s="230"/>
      <c r="V39" s="230"/>
      <c r="W39" s="230"/>
      <c r="X39" s="230"/>
      <c r="Y39" s="233"/>
      <c r="Z39" s="230"/>
      <c r="AA39" s="230"/>
      <c r="AB39" s="230"/>
      <c r="AC39" s="230"/>
      <c r="AD39" s="230"/>
      <c r="AE39" s="230"/>
      <c r="AF39" s="234"/>
      <c r="AG39" s="235" t="s">
        <v>128</v>
      </c>
      <c r="AH39" s="234"/>
      <c r="AI39" s="234"/>
      <c r="AJ39" s="234"/>
      <c r="AK39" s="234"/>
      <c r="AL39" s="234"/>
      <c r="AM39" s="234"/>
      <c r="AN39" s="234"/>
      <c r="AO39" s="234"/>
      <c r="AP39" s="230"/>
    </row>
  </sheetData>
  <sheetProtection/>
  <mergeCells count="198">
    <mergeCell ref="A34:A38"/>
    <mergeCell ref="B34:D35"/>
    <mergeCell ref="J34:L35"/>
    <mergeCell ref="R34:T35"/>
    <mergeCell ref="Z34:AB35"/>
    <mergeCell ref="AH34:AJ35"/>
    <mergeCell ref="S32:V32"/>
    <mergeCell ref="AA32:AD32"/>
    <mergeCell ref="AI32:AL32"/>
    <mergeCell ref="A33:F33"/>
    <mergeCell ref="J33:N33"/>
    <mergeCell ref="R33:V33"/>
    <mergeCell ref="Z33:AD33"/>
    <mergeCell ref="AH33:AL33"/>
    <mergeCell ref="AI30:AL30"/>
    <mergeCell ref="C31:F31"/>
    <mergeCell ref="K31:N31"/>
    <mergeCell ref="S31:V31"/>
    <mergeCell ref="AA31:AD31"/>
    <mergeCell ref="AI31:AL31"/>
    <mergeCell ref="AH26:AH32"/>
    <mergeCell ref="AI26:AL26"/>
    <mergeCell ref="C32:F32"/>
    <mergeCell ref="K32:N32"/>
    <mergeCell ref="C29:F29"/>
    <mergeCell ref="K29:N29"/>
    <mergeCell ref="S29:V29"/>
    <mergeCell ref="AA29:AD29"/>
    <mergeCell ref="AI29:AL29"/>
    <mergeCell ref="Z26:Z32"/>
    <mergeCell ref="C30:F30"/>
    <mergeCell ref="K30:N30"/>
    <mergeCell ref="S30:V30"/>
    <mergeCell ref="AA30:AD30"/>
    <mergeCell ref="C27:F27"/>
    <mergeCell ref="K27:N27"/>
    <mergeCell ref="S27:V27"/>
    <mergeCell ref="AA27:AD27"/>
    <mergeCell ref="AI27:AL27"/>
    <mergeCell ref="C28:F28"/>
    <mergeCell ref="K28:N28"/>
    <mergeCell ref="S28:V28"/>
    <mergeCell ref="AA28:AD28"/>
    <mergeCell ref="AI28:AL28"/>
    <mergeCell ref="AA25:AD25"/>
    <mergeCell ref="AI25:AL25"/>
    <mergeCell ref="A26:A32"/>
    <mergeCell ref="B26:B32"/>
    <mergeCell ref="C26:F26"/>
    <mergeCell ref="J26:J32"/>
    <mergeCell ref="K26:N26"/>
    <mergeCell ref="R26:R32"/>
    <mergeCell ref="S26:V26"/>
    <mergeCell ref="AA26:AD26"/>
    <mergeCell ref="AA23:AD23"/>
    <mergeCell ref="AI23:AL23"/>
    <mergeCell ref="C24:F24"/>
    <mergeCell ref="K24:N24"/>
    <mergeCell ref="S24:V24"/>
    <mergeCell ref="AA24:AD24"/>
    <mergeCell ref="AI24:AL24"/>
    <mergeCell ref="Z21:Z25"/>
    <mergeCell ref="AA21:AD21"/>
    <mergeCell ref="AH21:AH25"/>
    <mergeCell ref="AI21:AL21"/>
    <mergeCell ref="C22:F22"/>
    <mergeCell ref="K22:N22"/>
    <mergeCell ref="S22:V22"/>
    <mergeCell ref="AA22:AD22"/>
    <mergeCell ref="AI22:AL22"/>
    <mergeCell ref="S23:V23"/>
    <mergeCell ref="R21:R25"/>
    <mergeCell ref="C23:F23"/>
    <mergeCell ref="K23:N23"/>
    <mergeCell ref="C25:F25"/>
    <mergeCell ref="K25:N25"/>
    <mergeCell ref="S21:V21"/>
    <mergeCell ref="S25:V25"/>
    <mergeCell ref="C20:F20"/>
    <mergeCell ref="K20:N20"/>
    <mergeCell ref="S20:V20"/>
    <mergeCell ref="AA20:AD20"/>
    <mergeCell ref="AI20:AL20"/>
    <mergeCell ref="A21:A25"/>
    <mergeCell ref="B21:B25"/>
    <mergeCell ref="C21:F21"/>
    <mergeCell ref="J21:J25"/>
    <mergeCell ref="K21:N21"/>
    <mergeCell ref="S18:V18"/>
    <mergeCell ref="AA18:AD18"/>
    <mergeCell ref="AI18:AL18"/>
    <mergeCell ref="C19:F19"/>
    <mergeCell ref="K19:N19"/>
    <mergeCell ref="S19:V19"/>
    <mergeCell ref="AA19:AD19"/>
    <mergeCell ref="AI19:AL19"/>
    <mergeCell ref="S16:V16"/>
    <mergeCell ref="AA16:AD16"/>
    <mergeCell ref="AI16:AL16"/>
    <mergeCell ref="C17:F17"/>
    <mergeCell ref="K17:N17"/>
    <mergeCell ref="S17:V17"/>
    <mergeCell ref="AA17:AD17"/>
    <mergeCell ref="AI17:AL17"/>
    <mergeCell ref="S14:V14"/>
    <mergeCell ref="Z14:Z20"/>
    <mergeCell ref="AA14:AD14"/>
    <mergeCell ref="AH14:AH20"/>
    <mergeCell ref="AI14:AL14"/>
    <mergeCell ref="C15:F15"/>
    <mergeCell ref="K15:N15"/>
    <mergeCell ref="S15:V15"/>
    <mergeCell ref="AA15:AD15"/>
    <mergeCell ref="AI15:AL15"/>
    <mergeCell ref="A14:A20"/>
    <mergeCell ref="B14:B20"/>
    <mergeCell ref="C14:F14"/>
    <mergeCell ref="J14:J20"/>
    <mergeCell ref="K14:N14"/>
    <mergeCell ref="R14:R20"/>
    <mergeCell ref="C16:F16"/>
    <mergeCell ref="K16:N16"/>
    <mergeCell ref="C18:F18"/>
    <mergeCell ref="K18:N18"/>
    <mergeCell ref="C12:F12"/>
    <mergeCell ref="K12:N12"/>
    <mergeCell ref="S12:V12"/>
    <mergeCell ref="AA12:AD12"/>
    <mergeCell ref="AI12:AL12"/>
    <mergeCell ref="C13:F13"/>
    <mergeCell ref="K13:N13"/>
    <mergeCell ref="S13:V13"/>
    <mergeCell ref="AA13:AD13"/>
    <mergeCell ref="AI13:AL13"/>
    <mergeCell ref="C10:F10"/>
    <mergeCell ref="K10:N10"/>
    <mergeCell ref="S10:V10"/>
    <mergeCell ref="AA10:AD10"/>
    <mergeCell ref="AI10:AL10"/>
    <mergeCell ref="C11:F11"/>
    <mergeCell ref="K11:N11"/>
    <mergeCell ref="S11:V11"/>
    <mergeCell ref="AA11:AD11"/>
    <mergeCell ref="AI11:AL11"/>
    <mergeCell ref="S8:V8"/>
    <mergeCell ref="AA8:AD8"/>
    <mergeCell ref="AI8:AL8"/>
    <mergeCell ref="C9:F9"/>
    <mergeCell ref="K9:N9"/>
    <mergeCell ref="S9:V9"/>
    <mergeCell ref="AA9:AD9"/>
    <mergeCell ref="AI9:AL9"/>
    <mergeCell ref="AA6:AD6"/>
    <mergeCell ref="AH6:AH13"/>
    <mergeCell ref="AI6:AL6"/>
    <mergeCell ref="C7:F7"/>
    <mergeCell ref="K7:N7"/>
    <mergeCell ref="S7:V7"/>
    <mergeCell ref="AA7:AD7"/>
    <mergeCell ref="AI7:AL7"/>
    <mergeCell ref="C8:F8"/>
    <mergeCell ref="K8:N8"/>
    <mergeCell ref="AA5:AD5"/>
    <mergeCell ref="AI5:AL5"/>
    <mergeCell ref="A6:A13"/>
    <mergeCell ref="B6:B13"/>
    <mergeCell ref="C6:F6"/>
    <mergeCell ref="J6:J13"/>
    <mergeCell ref="K6:N6"/>
    <mergeCell ref="R6:R13"/>
    <mergeCell ref="S6:V6"/>
    <mergeCell ref="Z6:Z13"/>
    <mergeCell ref="K3:P3"/>
    <mergeCell ref="Q3:Q4"/>
    <mergeCell ref="S3:X3"/>
    <mergeCell ref="C5:F5"/>
    <mergeCell ref="K5:N5"/>
    <mergeCell ref="S5:V5"/>
    <mergeCell ref="A1:AG1"/>
    <mergeCell ref="AH1:AO1"/>
    <mergeCell ref="A2:A5"/>
    <mergeCell ref="G2:I2"/>
    <mergeCell ref="O2:Q2"/>
    <mergeCell ref="W2:Y2"/>
    <mergeCell ref="AE2:AG2"/>
    <mergeCell ref="AI3:AN3"/>
    <mergeCell ref="AO3:AO4"/>
    <mergeCell ref="C4:H4"/>
    <mergeCell ref="AM2:AO2"/>
    <mergeCell ref="C3:H3"/>
    <mergeCell ref="I3:I4"/>
    <mergeCell ref="Y3:Y4"/>
    <mergeCell ref="AA3:AF3"/>
    <mergeCell ref="AG3:AG4"/>
    <mergeCell ref="K4:P4"/>
    <mergeCell ref="S4:X4"/>
    <mergeCell ref="AA4:AF4"/>
    <mergeCell ref="AI4:AN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B2" sqref="B2:F2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06" t="str">
        <f>'三菜'!B1</f>
        <v>苗栗縣大湖鄉大湖國民小學 107學年度第二學期第2週午餐食譜設計表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8"/>
    </row>
    <row r="2" spans="1:26" ht="16.5">
      <c r="A2" s="609" t="s">
        <v>19</v>
      </c>
      <c r="B2" s="611" t="s">
        <v>129</v>
      </c>
      <c r="C2" s="612"/>
      <c r="D2" s="612"/>
      <c r="E2" s="612"/>
      <c r="F2" s="613"/>
      <c r="G2" s="611" t="s">
        <v>130</v>
      </c>
      <c r="H2" s="612"/>
      <c r="I2" s="612"/>
      <c r="J2" s="612"/>
      <c r="K2" s="613"/>
      <c r="L2" s="611" t="s">
        <v>131</v>
      </c>
      <c r="M2" s="612"/>
      <c r="N2" s="612"/>
      <c r="O2" s="612"/>
      <c r="P2" s="613"/>
      <c r="Q2" s="611" t="s">
        <v>132</v>
      </c>
      <c r="R2" s="612"/>
      <c r="S2" s="612"/>
      <c r="T2" s="612"/>
      <c r="U2" s="613"/>
      <c r="V2" s="611" t="s">
        <v>133</v>
      </c>
      <c r="W2" s="612"/>
      <c r="X2" s="612"/>
      <c r="Y2" s="612"/>
      <c r="Z2" s="613"/>
    </row>
    <row r="3" spans="1:26" ht="17.25" thickBot="1">
      <c r="A3" s="610"/>
      <c r="B3" s="599" t="str">
        <f>'三菜'!B4&amp;"月"&amp;'三菜'!B6&amp;"日"</f>
        <v>2月18日</v>
      </c>
      <c r="C3" s="600"/>
      <c r="D3" s="600"/>
      <c r="E3" s="600"/>
      <c r="F3" s="601"/>
      <c r="G3" s="599" t="str">
        <f>'三菜'!B13&amp;"月"&amp;'三菜'!B15&amp;"日"</f>
        <v>2月19日</v>
      </c>
      <c r="H3" s="600"/>
      <c r="I3" s="600"/>
      <c r="J3" s="600"/>
      <c r="K3" s="601"/>
      <c r="L3" s="599" t="str">
        <f>'三菜'!B22&amp;"月"&amp;'三菜'!B24&amp;"日"</f>
        <v>2月20日</v>
      </c>
      <c r="M3" s="600"/>
      <c r="N3" s="600"/>
      <c r="O3" s="600"/>
      <c r="P3" s="601"/>
      <c r="Q3" s="599" t="str">
        <f>'三菜'!B31&amp;"月"&amp;'三菜'!B33&amp;"日"</f>
        <v>2月21日</v>
      </c>
      <c r="R3" s="600"/>
      <c r="S3" s="600"/>
      <c r="T3" s="600"/>
      <c r="U3" s="601"/>
      <c r="V3" s="599" t="str">
        <f>'三菜'!B40&amp;"月"&amp;'三菜'!B42&amp;"日"</f>
        <v>2月22日</v>
      </c>
      <c r="W3" s="600"/>
      <c r="X3" s="600"/>
      <c r="Y3" s="600"/>
      <c r="Z3" s="601"/>
    </row>
    <row r="4" spans="1:26" ht="16.5">
      <c r="A4" s="602" t="s">
        <v>99</v>
      </c>
      <c r="B4" s="604" t="s">
        <v>134</v>
      </c>
      <c r="C4" s="594" t="s">
        <v>108</v>
      </c>
      <c r="D4" s="594" t="s">
        <v>135</v>
      </c>
      <c r="E4" s="525"/>
      <c r="F4" s="580" t="s">
        <v>136</v>
      </c>
      <c r="G4" s="597" t="s">
        <v>134</v>
      </c>
      <c r="H4" s="594" t="s">
        <v>108</v>
      </c>
      <c r="I4" s="594" t="s">
        <v>135</v>
      </c>
      <c r="J4" s="525"/>
      <c r="K4" s="580" t="s">
        <v>136</v>
      </c>
      <c r="L4" s="597" t="s">
        <v>134</v>
      </c>
      <c r="M4" s="594" t="s">
        <v>108</v>
      </c>
      <c r="N4" s="594" t="s">
        <v>135</v>
      </c>
      <c r="O4" s="525"/>
      <c r="P4" s="580" t="s">
        <v>136</v>
      </c>
      <c r="Q4" s="597" t="s">
        <v>134</v>
      </c>
      <c r="R4" s="594" t="s">
        <v>108</v>
      </c>
      <c r="S4" s="594" t="s">
        <v>135</v>
      </c>
      <c r="T4" s="525"/>
      <c r="U4" s="580" t="s">
        <v>136</v>
      </c>
      <c r="V4" s="597" t="s">
        <v>134</v>
      </c>
      <c r="W4" s="594" t="s">
        <v>108</v>
      </c>
      <c r="X4" s="594" t="s">
        <v>135</v>
      </c>
      <c r="Y4" s="525"/>
      <c r="Z4" s="580" t="s">
        <v>136</v>
      </c>
    </row>
    <row r="5" spans="1:26" ht="17.25" thickBot="1">
      <c r="A5" s="603"/>
      <c r="B5" s="605"/>
      <c r="C5" s="595"/>
      <c r="D5" s="595"/>
      <c r="E5" s="596"/>
      <c r="F5" s="581"/>
      <c r="G5" s="598"/>
      <c r="H5" s="595"/>
      <c r="I5" s="595"/>
      <c r="J5" s="596"/>
      <c r="K5" s="581"/>
      <c r="L5" s="598"/>
      <c r="M5" s="595"/>
      <c r="N5" s="595"/>
      <c r="O5" s="596"/>
      <c r="P5" s="581"/>
      <c r="Q5" s="598"/>
      <c r="R5" s="595"/>
      <c r="S5" s="595"/>
      <c r="T5" s="596"/>
      <c r="U5" s="581"/>
      <c r="V5" s="598"/>
      <c r="W5" s="595"/>
      <c r="X5" s="595"/>
      <c r="Y5" s="596"/>
      <c r="Z5" s="581"/>
    </row>
    <row r="6" spans="1:26" ht="16.5">
      <c r="A6" s="556" t="s">
        <v>18</v>
      </c>
      <c r="B6" s="568">
        <f>'三菜'!E4</f>
        <v>0</v>
      </c>
      <c r="C6" s="236">
        <f>'三菜'!E5</f>
        <v>0</v>
      </c>
      <c r="D6" s="237">
        <f>'三菜'!F5</f>
        <v>0</v>
      </c>
      <c r="E6" s="238" t="str">
        <f>'三菜'!H5</f>
        <v>雞胸丁</v>
      </c>
      <c r="F6" s="239"/>
      <c r="G6" s="585">
        <f>'三菜'!E13</f>
        <v>0</v>
      </c>
      <c r="H6" s="236">
        <f>'三菜'!E14</f>
        <v>9.1</v>
      </c>
      <c r="I6" s="237">
        <f>'三菜'!F14</f>
        <v>10</v>
      </c>
      <c r="J6" s="238" t="str">
        <f>'三菜'!H14</f>
        <v>豬肉片</v>
      </c>
      <c r="K6" s="240"/>
      <c r="L6" s="577">
        <f>'三菜'!E22</f>
        <v>0</v>
      </c>
      <c r="M6" s="236">
        <f>'三菜'!E23</f>
        <v>0</v>
      </c>
      <c r="N6" s="237">
        <f>'三菜'!F23</f>
        <v>0</v>
      </c>
      <c r="O6" s="238" t="str">
        <f>'三菜'!H23</f>
        <v>香酥無骨香雞排</v>
      </c>
      <c r="P6" s="241"/>
      <c r="Q6" s="549">
        <f>'三菜'!E31</f>
        <v>0</v>
      </c>
      <c r="R6" s="236">
        <f>'三菜'!E32</f>
        <v>9.1</v>
      </c>
      <c r="S6" s="237">
        <f>'三菜'!F32</f>
        <v>10</v>
      </c>
      <c r="T6" s="238" t="str">
        <f>'三菜'!H32</f>
        <v>軟骨丁</v>
      </c>
      <c r="U6" s="242"/>
      <c r="V6" s="590">
        <f>'三菜'!E40</f>
        <v>0</v>
      </c>
      <c r="W6" s="236">
        <f>'三菜'!E41</f>
        <v>0</v>
      </c>
      <c r="X6" s="237">
        <f>'三菜'!F41</f>
        <v>0</v>
      </c>
      <c r="Y6" s="238" t="str">
        <f>'三菜'!H41</f>
        <v>鴨丁</v>
      </c>
      <c r="Z6" s="243"/>
    </row>
    <row r="7" spans="1:26" ht="16.5">
      <c r="A7" s="582"/>
      <c r="B7" s="569"/>
      <c r="C7" s="236">
        <f>'三菜'!E6</f>
        <v>0</v>
      </c>
      <c r="D7" s="237">
        <f>'三菜'!F6</f>
        <v>0</v>
      </c>
      <c r="E7" s="238" t="str">
        <f>'三菜'!H6</f>
        <v>馬鈴薯</v>
      </c>
      <c r="F7" s="244"/>
      <c r="G7" s="586"/>
      <c r="H7" s="236">
        <f>'三菜'!E15</f>
        <v>0</v>
      </c>
      <c r="I7" s="237">
        <f>'三菜'!F15</f>
        <v>0</v>
      </c>
      <c r="J7" s="238" t="str">
        <f>'三菜'!H15</f>
        <v>青蔥</v>
      </c>
      <c r="K7" s="245"/>
      <c r="L7" s="577"/>
      <c r="M7" s="236">
        <f>'三菜'!E24</f>
        <v>0</v>
      </c>
      <c r="N7" s="237">
        <f>'三菜'!F24</f>
        <v>0</v>
      </c>
      <c r="O7" s="238">
        <f>'三菜'!H24</f>
        <v>0</v>
      </c>
      <c r="P7" s="246"/>
      <c r="Q7" s="549"/>
      <c r="R7" s="236">
        <f>'三菜'!E33</f>
        <v>0</v>
      </c>
      <c r="S7" s="237">
        <f>'三菜'!F33</f>
        <v>0</v>
      </c>
      <c r="T7" s="238" t="str">
        <f>'三菜'!H33</f>
        <v>南瓜</v>
      </c>
      <c r="U7" s="247"/>
      <c r="V7" s="591"/>
      <c r="W7" s="236">
        <f>'三菜'!E42</f>
        <v>0</v>
      </c>
      <c r="X7" s="237">
        <f>'三菜'!F42</f>
        <v>0</v>
      </c>
      <c r="Y7" s="238" t="str">
        <f>'三菜'!H42</f>
        <v>薑片</v>
      </c>
      <c r="Z7" s="243"/>
    </row>
    <row r="8" spans="1:26" ht="16.5">
      <c r="A8" s="582"/>
      <c r="B8" s="569"/>
      <c r="C8" s="236">
        <f>'三菜'!E7</f>
        <v>0</v>
      </c>
      <c r="D8" s="237">
        <f>'三菜'!F7</f>
        <v>0</v>
      </c>
      <c r="E8" s="238" t="str">
        <f>'三菜'!H7</f>
        <v>洋蔥</v>
      </c>
      <c r="F8" s="244"/>
      <c r="G8" s="586"/>
      <c r="H8" s="236">
        <f>'三菜'!E16</f>
        <v>0</v>
      </c>
      <c r="I8" s="237">
        <f>'三菜'!F16</f>
        <v>0</v>
      </c>
      <c r="J8" s="238" t="str">
        <f>'三菜'!H16</f>
        <v>蒜角</v>
      </c>
      <c r="K8" s="245"/>
      <c r="L8" s="577"/>
      <c r="M8" s="236">
        <f>'三菜'!E25</f>
        <v>0</v>
      </c>
      <c r="N8" s="237">
        <f>'三菜'!F25</f>
        <v>0</v>
      </c>
      <c r="O8" s="238">
        <f>'三菜'!H25</f>
        <v>0</v>
      </c>
      <c r="P8" s="246"/>
      <c r="Q8" s="549"/>
      <c r="R8" s="236">
        <f>'三菜'!E34</f>
        <v>0</v>
      </c>
      <c r="S8" s="237">
        <f>'三菜'!F34</f>
        <v>0</v>
      </c>
      <c r="T8" s="238" t="str">
        <f>'三菜'!H34</f>
        <v>五香蒸肉粉</v>
      </c>
      <c r="U8" s="247"/>
      <c r="V8" s="591"/>
      <c r="W8" s="236">
        <f>'三菜'!E43</f>
        <v>0</v>
      </c>
      <c r="X8" s="237">
        <f>'三菜'!F43</f>
        <v>0</v>
      </c>
      <c r="Y8" s="238">
        <f>'三菜'!H43</f>
        <v>0</v>
      </c>
      <c r="Z8" s="243"/>
    </row>
    <row r="9" spans="1:26" ht="16.5">
      <c r="A9" s="582"/>
      <c r="B9" s="569"/>
      <c r="C9" s="236">
        <f>'三菜'!E8</f>
        <v>0</v>
      </c>
      <c r="D9" s="237">
        <f>'三菜'!F8</f>
        <v>0</v>
      </c>
      <c r="E9" s="238" t="str">
        <f>'三菜'!H8</f>
        <v>義大利香料</v>
      </c>
      <c r="F9" s="244"/>
      <c r="G9" s="586"/>
      <c r="H9" s="236">
        <f>'三菜'!E17</f>
        <v>0</v>
      </c>
      <c r="I9" s="237">
        <f>'三菜'!F17</f>
        <v>0</v>
      </c>
      <c r="J9" s="238">
        <f>'三菜'!H17</f>
        <v>0</v>
      </c>
      <c r="K9" s="245"/>
      <c r="L9" s="577"/>
      <c r="M9" s="236">
        <f>'三菜'!E26</f>
        <v>0</v>
      </c>
      <c r="N9" s="237">
        <f>'三菜'!F26</f>
        <v>0</v>
      </c>
      <c r="O9" s="238">
        <f>'三菜'!H26</f>
        <v>0</v>
      </c>
      <c r="P9" s="246"/>
      <c r="Q9" s="549"/>
      <c r="R9" s="236">
        <f>'三菜'!E35</f>
        <v>0</v>
      </c>
      <c r="S9" s="237">
        <f>'三菜'!F35</f>
        <v>0</v>
      </c>
      <c r="T9" s="238" t="str">
        <f>'三菜'!H35</f>
        <v>二砂糖</v>
      </c>
      <c r="U9" s="247"/>
      <c r="V9" s="591"/>
      <c r="W9" s="236">
        <f>'三菜'!E44</f>
        <v>0</v>
      </c>
      <c r="X9" s="237">
        <f>'三菜'!F44</f>
        <v>0</v>
      </c>
      <c r="Y9" s="238">
        <f>'三菜'!H44</f>
        <v>0</v>
      </c>
      <c r="Z9" s="243"/>
    </row>
    <row r="10" spans="1:26" ht="16.5">
      <c r="A10" s="582"/>
      <c r="B10" s="569"/>
      <c r="C10" s="236">
        <f>'三菜'!E9</f>
        <v>0</v>
      </c>
      <c r="D10" s="237">
        <f>'三菜'!F9</f>
        <v>0</v>
      </c>
      <c r="E10" s="238" t="str">
        <f>'三菜'!H9</f>
        <v>青蔥</v>
      </c>
      <c r="F10" s="244"/>
      <c r="G10" s="586"/>
      <c r="H10" s="236">
        <f>'三菜'!E18</f>
        <v>0</v>
      </c>
      <c r="I10" s="237">
        <f>'三菜'!F18</f>
        <v>0</v>
      </c>
      <c r="J10" s="238">
        <f>'三菜'!H18</f>
        <v>0</v>
      </c>
      <c r="K10" s="245"/>
      <c r="L10" s="577"/>
      <c r="M10" s="236">
        <f>'三菜'!E27</f>
        <v>0</v>
      </c>
      <c r="N10" s="237">
        <f>'三菜'!F27</f>
        <v>0</v>
      </c>
      <c r="O10" s="238">
        <f>'三菜'!H27</f>
        <v>0</v>
      </c>
      <c r="P10" s="248"/>
      <c r="Q10" s="549"/>
      <c r="R10" s="236">
        <f>'三菜'!E36</f>
        <v>0</v>
      </c>
      <c r="S10" s="237">
        <f>'三菜'!F36</f>
        <v>0</v>
      </c>
      <c r="T10" s="238" t="str">
        <f>'三菜'!H36</f>
        <v>蒜角</v>
      </c>
      <c r="U10" s="247"/>
      <c r="V10" s="591"/>
      <c r="W10" s="236">
        <f>'三菜'!E45</f>
        <v>0</v>
      </c>
      <c r="X10" s="237">
        <f>'三菜'!F45</f>
        <v>0</v>
      </c>
      <c r="Y10" s="238">
        <f>'三菜'!H45</f>
        <v>0</v>
      </c>
      <c r="Z10" s="243"/>
    </row>
    <row r="11" spans="1:26" ht="16.5">
      <c r="A11" s="583"/>
      <c r="B11" s="569"/>
      <c r="C11" s="236">
        <f>'三菜'!E10</f>
        <v>0</v>
      </c>
      <c r="D11" s="237">
        <f>'三菜'!F10</f>
        <v>0</v>
      </c>
      <c r="E11" s="238">
        <f>'三菜'!H10</f>
        <v>0</v>
      </c>
      <c r="F11" s="244"/>
      <c r="G11" s="587"/>
      <c r="H11" s="236"/>
      <c r="I11" s="237">
        <f>'三菜'!F19</f>
        <v>0</v>
      </c>
      <c r="J11" s="238">
        <f>'三菜'!H19</f>
        <v>0</v>
      </c>
      <c r="K11" s="245"/>
      <c r="L11" s="577"/>
      <c r="M11" s="236">
        <f>'三菜'!E28</f>
        <v>0</v>
      </c>
      <c r="N11" s="237">
        <f>'三菜'!F28</f>
        <v>0</v>
      </c>
      <c r="O11" s="238">
        <f>'三菜'!H28</f>
        <v>0</v>
      </c>
      <c r="P11" s="249"/>
      <c r="Q11" s="549"/>
      <c r="R11" s="236">
        <f>'三菜'!E37</f>
        <v>0</v>
      </c>
      <c r="S11" s="237">
        <f>'三菜'!F37</f>
        <v>0</v>
      </c>
      <c r="T11" s="238">
        <f>'三菜'!H37</f>
        <v>0</v>
      </c>
      <c r="U11" s="250"/>
      <c r="V11" s="592"/>
      <c r="W11" s="236">
        <f>'三菜'!E46</f>
        <v>0</v>
      </c>
      <c r="X11" s="237">
        <f>'三菜'!F46</f>
        <v>0</v>
      </c>
      <c r="Y11" s="238">
        <f>'三菜'!H46</f>
        <v>0</v>
      </c>
      <c r="Z11" s="243"/>
    </row>
    <row r="12" spans="1:26" ht="16.5">
      <c r="A12" s="583"/>
      <c r="B12" s="569"/>
      <c r="C12" s="236">
        <f>'三菜'!E11</f>
        <v>0</v>
      </c>
      <c r="D12" s="237">
        <f>'三菜'!F11</f>
        <v>0</v>
      </c>
      <c r="E12" s="238">
        <f>'三菜'!H11</f>
        <v>0</v>
      </c>
      <c r="F12" s="244"/>
      <c r="G12" s="587"/>
      <c r="H12" s="236">
        <f>'三菜'!E20</f>
        <v>0</v>
      </c>
      <c r="I12" s="237">
        <f>'三菜'!F20</f>
        <v>0</v>
      </c>
      <c r="J12" s="238">
        <f>'三菜'!H20</f>
        <v>0</v>
      </c>
      <c r="K12" s="245"/>
      <c r="L12" s="577"/>
      <c r="M12" s="236">
        <f>'三菜'!E29</f>
        <v>0</v>
      </c>
      <c r="N12" s="237">
        <f>'三菜'!F29</f>
        <v>0</v>
      </c>
      <c r="O12" s="238">
        <f>'三菜'!H29</f>
        <v>0</v>
      </c>
      <c r="P12" s="251"/>
      <c r="Q12" s="549"/>
      <c r="R12" s="236">
        <f>'三菜'!E38</f>
        <v>0</v>
      </c>
      <c r="S12" s="237">
        <f>'三菜'!F38</f>
        <v>0</v>
      </c>
      <c r="T12" s="238">
        <f>'三菜'!H38</f>
        <v>0</v>
      </c>
      <c r="U12" s="252"/>
      <c r="V12" s="592"/>
      <c r="W12" s="236">
        <f>'三菜'!E47</f>
        <v>0</v>
      </c>
      <c r="X12" s="237">
        <f>'三菜'!F47</f>
        <v>0</v>
      </c>
      <c r="Y12" s="238">
        <f>'三菜'!H47</f>
        <v>0</v>
      </c>
      <c r="Z12" s="253"/>
    </row>
    <row r="13" spans="1:26" ht="17.25" thickBot="1">
      <c r="A13" s="583"/>
      <c r="B13" s="584"/>
      <c r="C13" s="254">
        <f>'三菜'!E12</f>
        <v>0</v>
      </c>
      <c r="D13" s="254">
        <f>'三菜'!F12</f>
        <v>0</v>
      </c>
      <c r="E13" s="254">
        <f>'三菜'!H12</f>
        <v>0</v>
      </c>
      <c r="F13" s="255"/>
      <c r="G13" s="588"/>
      <c r="H13" s="236">
        <f>'三菜'!E21</f>
        <v>0</v>
      </c>
      <c r="I13" s="237">
        <f>'三菜'!F21</f>
        <v>0</v>
      </c>
      <c r="J13" s="238">
        <f>'三菜'!H21</f>
        <v>0</v>
      </c>
      <c r="K13" s="256"/>
      <c r="L13" s="589"/>
      <c r="M13" s="236">
        <f>'三菜'!E30</f>
        <v>0</v>
      </c>
      <c r="N13" s="237">
        <f>'三菜'!F30</f>
        <v>0</v>
      </c>
      <c r="O13" s="238">
        <f>'三菜'!H30</f>
        <v>0</v>
      </c>
      <c r="P13" s="257"/>
      <c r="Q13" s="550"/>
      <c r="R13" s="236">
        <f>'三菜'!E39</f>
        <v>0</v>
      </c>
      <c r="S13" s="237">
        <f>'三菜'!F39</f>
        <v>0</v>
      </c>
      <c r="T13" s="238">
        <f>'三菜'!H39</f>
        <v>0</v>
      </c>
      <c r="U13" s="258"/>
      <c r="V13" s="593"/>
      <c r="W13" s="236">
        <f>'三菜'!E48</f>
        <v>0</v>
      </c>
      <c r="X13" s="237">
        <f>'三菜'!F48</f>
        <v>0</v>
      </c>
      <c r="Y13" s="238">
        <f>'三菜'!H48</f>
        <v>0</v>
      </c>
      <c r="Z13" s="259"/>
    </row>
    <row r="14" spans="1:26" ht="16.5" customHeight="1">
      <c r="A14" s="567" t="s">
        <v>21</v>
      </c>
      <c r="B14" s="568" t="str">
        <f>'三菜'!L4</f>
        <v>螞蟻上樹</v>
      </c>
      <c r="C14" s="260" t="str">
        <f>'三菜'!L5</f>
        <v>高麗菜</v>
      </c>
      <c r="D14" s="237">
        <f>'三菜'!M5</f>
        <v>27.4</v>
      </c>
      <c r="E14" s="238" t="str">
        <f>'三菜'!O5</f>
        <v>斤</v>
      </c>
      <c r="F14" s="261"/>
      <c r="G14" s="548" t="str">
        <f>'三菜'!L13</f>
        <v>鹹蛋杏鮑菇</v>
      </c>
      <c r="H14" s="262" t="str">
        <f>'三菜'!L14</f>
        <v>鹹蛋</v>
      </c>
      <c r="I14" s="263">
        <f>'三菜'!M14</f>
        <v>7.8</v>
      </c>
      <c r="J14" s="264" t="str">
        <f>'三菜'!O14</f>
        <v>粒</v>
      </c>
      <c r="K14" s="240"/>
      <c r="L14" s="570" t="str">
        <f>'三菜'!L22</f>
        <v>黃瓜鮮燴</v>
      </c>
      <c r="M14" s="262" t="str">
        <f>'三菜'!L23</f>
        <v>大黃瓜</v>
      </c>
      <c r="N14" s="263">
        <f>'三菜'!M23</f>
        <v>91.2</v>
      </c>
      <c r="O14" s="264" t="str">
        <f>'三菜'!O23</f>
        <v>斤</v>
      </c>
      <c r="P14" s="265"/>
      <c r="Q14" s="573" t="str">
        <f>'三菜'!L31</f>
        <v>麻婆豆腐</v>
      </c>
      <c r="R14" s="262" t="str">
        <f>'三菜'!L32</f>
        <v>豆腐4.3K</v>
      </c>
      <c r="S14" s="263">
        <f>'三菜'!M32</f>
        <v>85.1</v>
      </c>
      <c r="T14" s="264" t="str">
        <f>'三菜'!O32</f>
        <v>板</v>
      </c>
      <c r="U14" s="266"/>
      <c r="V14" s="576" t="str">
        <f>'三菜'!L40</f>
        <v>蝦仁炒蛋</v>
      </c>
      <c r="W14" s="262" t="str">
        <f>'三菜'!L41</f>
        <v>洗選蛋</v>
      </c>
      <c r="X14" s="263">
        <f>'三菜'!M41</f>
        <v>69</v>
      </c>
      <c r="Y14" s="264" t="str">
        <f>'三菜'!S41</f>
        <v>斤</v>
      </c>
      <c r="Z14" s="243"/>
    </row>
    <row r="15" spans="1:26" ht="16.5">
      <c r="A15" s="557"/>
      <c r="B15" s="569"/>
      <c r="C15" s="236" t="str">
        <f>'三菜'!L6</f>
        <v>冬粉</v>
      </c>
      <c r="D15" s="237">
        <f>'三菜'!M6</f>
        <v>13.7</v>
      </c>
      <c r="E15" s="238" t="str">
        <f>'三菜'!O6</f>
        <v>斤</v>
      </c>
      <c r="F15" s="244"/>
      <c r="G15" s="549"/>
      <c r="H15" s="236" t="str">
        <f>'三菜'!L15</f>
        <v>杏鮑菇</v>
      </c>
      <c r="I15" s="237">
        <f>'三菜'!M15</f>
        <v>74.7</v>
      </c>
      <c r="J15" s="238" t="str">
        <f>'三菜'!O15</f>
        <v>斤</v>
      </c>
      <c r="K15" s="267"/>
      <c r="L15" s="571"/>
      <c r="M15" s="236" t="str">
        <f>'三菜'!L24</f>
        <v>肉羹</v>
      </c>
      <c r="N15" s="237">
        <f>'三菜'!M24</f>
        <v>13.7</v>
      </c>
      <c r="O15" s="238" t="str">
        <f>'三菜'!O24</f>
        <v>斤</v>
      </c>
      <c r="P15" s="267"/>
      <c r="Q15" s="574"/>
      <c r="R15" s="236" t="str">
        <f>'三菜'!L33</f>
        <v>豬絞肉</v>
      </c>
      <c r="S15" s="237">
        <f>'三菜'!M33</f>
        <v>5.5</v>
      </c>
      <c r="T15" s="238" t="str">
        <f>'三菜'!O33</f>
        <v>斤</v>
      </c>
      <c r="U15" s="268"/>
      <c r="V15" s="577"/>
      <c r="W15" s="236" t="str">
        <f>'三菜'!L42</f>
        <v>熟白蝦仁</v>
      </c>
      <c r="X15" s="237">
        <f>'三菜'!M42</f>
        <v>15.1</v>
      </c>
      <c r="Y15" s="238" t="str">
        <f>'三菜'!O42</f>
        <v>包</v>
      </c>
      <c r="Z15" s="243"/>
    </row>
    <row r="16" spans="1:26" ht="16.5">
      <c r="A16" s="557"/>
      <c r="B16" s="569"/>
      <c r="C16" s="236" t="str">
        <f>'三菜'!L7</f>
        <v>豬絞肉</v>
      </c>
      <c r="D16" s="237">
        <f>'三菜'!M7</f>
        <v>8.2</v>
      </c>
      <c r="E16" s="238" t="str">
        <f>'三菜'!O7</f>
        <v>斤</v>
      </c>
      <c r="F16" s="269"/>
      <c r="G16" s="549"/>
      <c r="H16" s="236" t="str">
        <f>'三菜'!L16</f>
        <v>青蔥</v>
      </c>
      <c r="I16" s="237">
        <f>'三菜'!M16</f>
        <v>5.5</v>
      </c>
      <c r="J16" s="238" t="str">
        <f>'三菜'!O16</f>
        <v>斤</v>
      </c>
      <c r="K16" s="267"/>
      <c r="L16" s="571"/>
      <c r="M16" s="236" t="str">
        <f>'三菜'!L25</f>
        <v>生木耳</v>
      </c>
      <c r="N16" s="237">
        <f>'三菜'!M25</f>
        <v>3.6</v>
      </c>
      <c r="O16" s="238" t="str">
        <f>'三菜'!O25</f>
        <v>斤</v>
      </c>
      <c r="P16" s="267"/>
      <c r="Q16" s="574"/>
      <c r="R16" s="236" t="str">
        <f>'三菜'!L34</f>
        <v>青蔥</v>
      </c>
      <c r="S16" s="237">
        <f>'三菜'!M34</f>
        <v>1.8</v>
      </c>
      <c r="T16" s="238" t="str">
        <f>'三菜'!O34</f>
        <v>斤</v>
      </c>
      <c r="U16" s="268"/>
      <c r="V16" s="578"/>
      <c r="W16" s="236" t="str">
        <f>'三菜'!L43</f>
        <v>青蔥</v>
      </c>
      <c r="X16" s="237">
        <f>'三菜'!M43</f>
        <v>3.8</v>
      </c>
      <c r="Y16" s="238" t="str">
        <f>'三菜'!O43</f>
        <v>斤</v>
      </c>
      <c r="Z16" s="245"/>
    </row>
    <row r="17" spans="1:32" ht="16.5">
      <c r="A17" s="557"/>
      <c r="B17" s="569"/>
      <c r="C17" s="236" t="str">
        <f>'三菜'!L8</f>
        <v>紅蘿蔔</v>
      </c>
      <c r="D17" s="237">
        <f>'三菜'!M8</f>
        <v>0.9</v>
      </c>
      <c r="E17" s="238" t="str">
        <f>'三菜'!O8</f>
        <v>斤</v>
      </c>
      <c r="F17" s="244"/>
      <c r="G17" s="549"/>
      <c r="H17" s="236" t="str">
        <f>'三菜'!L17</f>
        <v>紅蘿蔔</v>
      </c>
      <c r="I17" s="237">
        <f>'三菜'!M17</f>
        <v>2.7</v>
      </c>
      <c r="J17" s="238" t="str">
        <f>'三菜'!O17</f>
        <v>斤</v>
      </c>
      <c r="K17" s="267"/>
      <c r="L17" s="571"/>
      <c r="M17" s="236" t="str">
        <f>'三菜'!L26</f>
        <v>紅蘿蔔</v>
      </c>
      <c r="N17" s="237">
        <f>'三菜'!M26</f>
        <v>1.8</v>
      </c>
      <c r="O17" s="238" t="str">
        <f>'三菜'!O26</f>
        <v>斤</v>
      </c>
      <c r="P17" s="267"/>
      <c r="Q17" s="574"/>
      <c r="R17" s="236">
        <f>'三菜'!L35</f>
        <v>0</v>
      </c>
      <c r="S17" s="237">
        <f>'三菜'!M35</f>
        <v>0</v>
      </c>
      <c r="T17" s="238">
        <f>'三菜'!O35</f>
        <v>0</v>
      </c>
      <c r="U17" s="268"/>
      <c r="V17" s="578"/>
      <c r="W17" s="236">
        <f>'三菜'!L44</f>
        <v>0</v>
      </c>
      <c r="X17" s="237">
        <f>'三菜'!M44</f>
        <v>0</v>
      </c>
      <c r="Y17" s="238">
        <f>'三菜'!O44</f>
        <v>0</v>
      </c>
      <c r="Z17" s="245"/>
      <c r="AA17" s="270"/>
      <c r="AB17" s="270"/>
      <c r="AC17" s="270"/>
      <c r="AD17" s="270"/>
      <c r="AE17" s="270"/>
      <c r="AF17" s="270"/>
    </row>
    <row r="18" spans="1:32" ht="16.5">
      <c r="A18" s="557"/>
      <c r="B18" s="569"/>
      <c r="C18" s="236">
        <f>'三菜'!L9</f>
        <v>0</v>
      </c>
      <c r="D18" s="237">
        <f>'三菜'!M9</f>
        <v>0</v>
      </c>
      <c r="E18" s="238">
        <f>'三菜'!O9</f>
        <v>0</v>
      </c>
      <c r="F18" s="244"/>
      <c r="G18" s="549"/>
      <c r="H18" s="236">
        <f>'三菜'!L18</f>
        <v>0</v>
      </c>
      <c r="I18" s="237">
        <f>'三菜'!M18</f>
        <v>0</v>
      </c>
      <c r="J18" s="238">
        <f>'三菜'!O18</f>
        <v>0</v>
      </c>
      <c r="K18" s="267"/>
      <c r="L18" s="571"/>
      <c r="M18" s="236">
        <f>'三菜'!L27</f>
        <v>0</v>
      </c>
      <c r="N18" s="237">
        <f>'三菜'!M27</f>
        <v>0</v>
      </c>
      <c r="O18" s="238">
        <f>'三菜'!O27</f>
        <v>0</v>
      </c>
      <c r="P18" s="267"/>
      <c r="Q18" s="574"/>
      <c r="R18" s="236">
        <f>'三菜'!L36</f>
        <v>0</v>
      </c>
      <c r="S18" s="237">
        <f>'三菜'!M36</f>
        <v>0</v>
      </c>
      <c r="T18" s="238">
        <f>'三菜'!O36</f>
        <v>0</v>
      </c>
      <c r="U18" s="268"/>
      <c r="V18" s="578"/>
      <c r="W18" s="236">
        <f>'三菜'!L45</f>
        <v>0</v>
      </c>
      <c r="X18" s="237">
        <f>'三菜'!M45</f>
        <v>0</v>
      </c>
      <c r="Y18" s="238">
        <f>'三菜'!O45</f>
        <v>0</v>
      </c>
      <c r="Z18" s="245"/>
      <c r="AA18" s="270"/>
      <c r="AB18" s="270"/>
      <c r="AC18" s="270"/>
      <c r="AD18" s="270"/>
      <c r="AE18" s="270"/>
      <c r="AF18" s="270"/>
    </row>
    <row r="19" spans="1:32" ht="16.5">
      <c r="A19" s="557"/>
      <c r="B19" s="569"/>
      <c r="C19" s="236">
        <f>'三菜'!L10</f>
        <v>0</v>
      </c>
      <c r="D19" s="237">
        <f>'三菜'!M10</f>
        <v>0</v>
      </c>
      <c r="E19" s="238">
        <f>'三菜'!O10</f>
        <v>0</v>
      </c>
      <c r="F19" s="244"/>
      <c r="G19" s="549"/>
      <c r="H19" s="236">
        <f>'三菜'!L19</f>
        <v>0</v>
      </c>
      <c r="I19" s="237">
        <f>'三菜'!M19</f>
        <v>0</v>
      </c>
      <c r="J19" s="238">
        <f>'三菜'!O19</f>
        <v>0</v>
      </c>
      <c r="K19" s="271"/>
      <c r="L19" s="571"/>
      <c r="M19" s="236">
        <f>'三菜'!L28</f>
        <v>0</v>
      </c>
      <c r="N19" s="237">
        <f>'三菜'!M28</f>
        <v>0</v>
      </c>
      <c r="O19" s="238">
        <f>'三菜'!O28</f>
        <v>0</v>
      </c>
      <c r="P19" s="267"/>
      <c r="Q19" s="574"/>
      <c r="R19" s="236">
        <f>'三菜'!L37</f>
        <v>0</v>
      </c>
      <c r="S19" s="237">
        <f>'三菜'!M37</f>
        <v>0</v>
      </c>
      <c r="T19" s="238">
        <f>'三菜'!O37</f>
        <v>0</v>
      </c>
      <c r="U19" s="268"/>
      <c r="V19" s="578"/>
      <c r="W19" s="236">
        <f>'三菜'!L46</f>
        <v>0</v>
      </c>
      <c r="X19" s="237">
        <f>'三菜'!M46</f>
        <v>0</v>
      </c>
      <c r="Y19" s="238">
        <f>'三菜'!O46</f>
        <v>0</v>
      </c>
      <c r="Z19" s="272"/>
      <c r="AA19" s="270"/>
      <c r="AB19" s="270"/>
      <c r="AC19" s="270"/>
      <c r="AD19" s="270"/>
      <c r="AE19" s="270"/>
      <c r="AF19" s="270"/>
    </row>
    <row r="20" spans="1:32" ht="17.25" thickBot="1">
      <c r="A20" s="558"/>
      <c r="B20" s="569"/>
      <c r="C20" s="273">
        <f>'三菜'!L11</f>
        <v>0</v>
      </c>
      <c r="D20" s="273">
        <f>'三菜'!M11</f>
        <v>0</v>
      </c>
      <c r="E20" s="274">
        <f>'三菜'!O11</f>
        <v>0</v>
      </c>
      <c r="F20" s="255"/>
      <c r="G20" s="275"/>
      <c r="H20" s="236">
        <f>'三菜'!L20</f>
        <v>0</v>
      </c>
      <c r="I20" s="237">
        <f>'三菜'!M20</f>
        <v>0</v>
      </c>
      <c r="J20" s="238">
        <f>'三菜'!O20</f>
        <v>0</v>
      </c>
      <c r="K20" s="276"/>
      <c r="L20" s="572"/>
      <c r="M20" s="236">
        <f>'三菜'!L29</f>
        <v>0</v>
      </c>
      <c r="N20" s="237">
        <f>'三菜'!M29</f>
        <v>0</v>
      </c>
      <c r="O20" s="238">
        <f>'三菜'!O29</f>
        <v>0</v>
      </c>
      <c r="P20" s="277"/>
      <c r="Q20" s="575"/>
      <c r="R20" s="236">
        <f>'三菜'!L38</f>
        <v>0</v>
      </c>
      <c r="S20" s="237">
        <f>'三菜'!M38</f>
        <v>0</v>
      </c>
      <c r="T20" s="238">
        <f>'三菜'!O38</f>
        <v>0</v>
      </c>
      <c r="U20" s="278"/>
      <c r="V20" s="579"/>
      <c r="W20" s="236">
        <f>'三菜'!L47</f>
        <v>0</v>
      </c>
      <c r="X20" s="237">
        <f>'三菜'!M47</f>
        <v>0</v>
      </c>
      <c r="Y20" s="238">
        <f>'三菜'!O47</f>
        <v>0</v>
      </c>
      <c r="Z20" s="248"/>
      <c r="AA20" s="270"/>
      <c r="AB20" s="270"/>
      <c r="AC20" s="270"/>
      <c r="AD20" s="270"/>
      <c r="AE20" s="270"/>
      <c r="AF20" s="270"/>
    </row>
    <row r="21" spans="1:32" ht="16.5">
      <c r="A21" s="556" t="s">
        <v>21</v>
      </c>
      <c r="B21" s="534" t="str">
        <f>'三菜'!P4</f>
        <v>蒜炒菠菜</v>
      </c>
      <c r="C21" s="279" t="str">
        <f>'三菜'!P5</f>
        <v>菠菜</v>
      </c>
      <c r="D21" s="280">
        <f>'三菜'!Q5</f>
        <v>82.2</v>
      </c>
      <c r="E21" s="281" t="str">
        <f>'三菜'!S5</f>
        <v>斤</v>
      </c>
      <c r="F21" s="240"/>
      <c r="G21" s="548" t="str">
        <f>'三菜'!P13</f>
        <v>薑絲芥藍</v>
      </c>
      <c r="H21" s="262" t="str">
        <f>'三菜'!P14</f>
        <v>芥藍菜</v>
      </c>
      <c r="I21" s="263">
        <f>'三菜'!Q14</f>
        <v>77.4</v>
      </c>
      <c r="J21" s="264" t="str">
        <f>'三菜'!S14</f>
        <v>斤</v>
      </c>
      <c r="K21" s="265"/>
      <c r="L21" s="560" t="str">
        <f>'三菜'!P22</f>
        <v>蒜炒油菜</v>
      </c>
      <c r="M21" s="262" t="str">
        <f>'三菜'!P23</f>
        <v>油菜</v>
      </c>
      <c r="N21" s="263">
        <f>'三菜'!Q23</f>
        <v>79.3</v>
      </c>
      <c r="O21" s="264" t="str">
        <f>'三菜'!S23</f>
        <v>斤</v>
      </c>
      <c r="P21" s="240"/>
      <c r="Q21" s="563" t="str">
        <f>'三菜'!P31</f>
        <v>蒜香小白菜</v>
      </c>
      <c r="R21" s="262" t="str">
        <f>'三菜'!P32</f>
        <v>小白菜</v>
      </c>
      <c r="S21" s="263">
        <f>'三菜'!Q32</f>
        <v>74.9</v>
      </c>
      <c r="T21" s="264" t="str">
        <f>'三菜'!S32</f>
        <v>斤</v>
      </c>
      <c r="U21" s="241"/>
      <c r="V21" s="563" t="str">
        <f>'三菜'!P40</f>
        <v>炒豆芽菜</v>
      </c>
      <c r="W21" s="262" t="str">
        <f>'三菜'!P41</f>
        <v>豆芽菜</v>
      </c>
      <c r="X21" s="263">
        <f>'三菜'!Q41</f>
        <v>64.3</v>
      </c>
      <c r="Y21" s="264" t="str">
        <f>'三菜'!S41</f>
        <v>斤</v>
      </c>
      <c r="Z21" s="241"/>
      <c r="AA21" s="270"/>
      <c r="AB21" s="270"/>
      <c r="AC21" s="270"/>
      <c r="AD21" s="270"/>
      <c r="AE21" s="270"/>
      <c r="AF21" s="270"/>
    </row>
    <row r="22" spans="1:32" ht="16.5">
      <c r="A22" s="557"/>
      <c r="B22" s="535"/>
      <c r="C22" s="279" t="str">
        <f>'三菜'!P6</f>
        <v>蒜角</v>
      </c>
      <c r="D22" s="280">
        <f>'三菜'!Q6</f>
        <v>0.9</v>
      </c>
      <c r="E22" s="281" t="str">
        <f>'三菜'!S6</f>
        <v>斤</v>
      </c>
      <c r="F22" s="245"/>
      <c r="G22" s="549"/>
      <c r="H22" s="236" t="str">
        <f>'三菜'!P15</f>
        <v>薑絲</v>
      </c>
      <c r="I22" s="237">
        <f>'三菜'!Q15</f>
        <v>0.9</v>
      </c>
      <c r="J22" s="238" t="str">
        <f>'三菜'!S15</f>
        <v>斤</v>
      </c>
      <c r="K22" s="267"/>
      <c r="L22" s="561"/>
      <c r="M22" s="236" t="str">
        <f>'三菜'!P24</f>
        <v>蒜角</v>
      </c>
      <c r="N22" s="237">
        <f>'三菜'!Q24</f>
        <v>2.7</v>
      </c>
      <c r="O22" s="238" t="str">
        <f>'三菜'!S24</f>
        <v>斤</v>
      </c>
      <c r="P22" s="245"/>
      <c r="Q22" s="564"/>
      <c r="R22" s="236" t="str">
        <f>'三菜'!P33</f>
        <v>紅蘿蔔</v>
      </c>
      <c r="S22" s="237">
        <f>'三菜'!Q33</f>
        <v>1.8</v>
      </c>
      <c r="T22" s="238" t="str">
        <f>'三菜'!S33</f>
        <v>斤</v>
      </c>
      <c r="U22" s="246"/>
      <c r="V22" s="564"/>
      <c r="W22" s="236" t="str">
        <f>'三菜'!P42</f>
        <v>韭菜</v>
      </c>
      <c r="X22" s="237">
        <f>'三菜'!Q42</f>
        <v>2.8</v>
      </c>
      <c r="Y22" s="238" t="str">
        <f>'三菜'!S42</f>
        <v>斤</v>
      </c>
      <c r="Z22" s="246"/>
      <c r="AA22" s="270"/>
      <c r="AB22" s="270"/>
      <c r="AC22" s="270"/>
      <c r="AD22" s="270"/>
      <c r="AE22" s="270"/>
      <c r="AF22" s="270"/>
    </row>
    <row r="23" spans="1:32" ht="16.5">
      <c r="A23" s="558"/>
      <c r="B23" s="535"/>
      <c r="C23" s="279">
        <f>'三菜'!P7</f>
        <v>0</v>
      </c>
      <c r="D23" s="280">
        <f>'三菜'!Q7</f>
        <v>0</v>
      </c>
      <c r="E23" s="238">
        <f>'三菜'!S7</f>
        <v>0</v>
      </c>
      <c r="F23" s="271"/>
      <c r="G23" s="549"/>
      <c r="H23" s="236">
        <f>'三菜'!P16</f>
        <v>0</v>
      </c>
      <c r="I23" s="237">
        <f>'三菜'!Q16</f>
        <v>0</v>
      </c>
      <c r="J23" s="238">
        <f>'三菜'!S16</f>
        <v>0</v>
      </c>
      <c r="K23" s="271"/>
      <c r="L23" s="561"/>
      <c r="M23" s="236">
        <f>'三菜'!P25</f>
        <v>0</v>
      </c>
      <c r="N23" s="237">
        <f>'三菜'!Q25</f>
        <v>0</v>
      </c>
      <c r="O23" s="238">
        <f>'三菜'!S25</f>
        <v>0</v>
      </c>
      <c r="P23" s="245"/>
      <c r="Q23" s="565"/>
      <c r="R23" s="236" t="str">
        <f>'三菜'!P34</f>
        <v>蒜角</v>
      </c>
      <c r="S23" s="237">
        <f>'三菜'!Q34</f>
        <v>0.9</v>
      </c>
      <c r="T23" s="238" t="str">
        <f>'三菜'!S34</f>
        <v>斤</v>
      </c>
      <c r="U23" s="248"/>
      <c r="V23" s="565"/>
      <c r="W23" s="236" t="str">
        <f>'三菜'!P43</f>
        <v>紅蘿蔔</v>
      </c>
      <c r="X23" s="237">
        <f>'三菜'!Q43</f>
        <v>1.9</v>
      </c>
      <c r="Y23" s="238" t="str">
        <f>'三菜'!S43</f>
        <v>斤</v>
      </c>
      <c r="Z23" s="248"/>
      <c r="AA23" s="270"/>
      <c r="AB23" s="270"/>
      <c r="AC23" s="270"/>
      <c r="AD23" s="270"/>
      <c r="AE23" s="270"/>
      <c r="AF23" s="270"/>
    </row>
    <row r="24" spans="1:32" ht="16.5">
      <c r="A24" s="558"/>
      <c r="B24" s="535"/>
      <c r="C24" s="279">
        <f>'三菜'!P8</f>
        <v>0</v>
      </c>
      <c r="D24" s="280">
        <f>'三菜'!Q8</f>
        <v>0</v>
      </c>
      <c r="E24" s="281">
        <f>'三菜'!S8</f>
        <v>0</v>
      </c>
      <c r="F24" s="282"/>
      <c r="G24" s="549"/>
      <c r="H24" s="236">
        <f>'三菜'!P17</f>
        <v>0</v>
      </c>
      <c r="I24" s="237">
        <f>'三菜'!Q17</f>
        <v>0</v>
      </c>
      <c r="J24" s="238">
        <f>'三菜'!S17</f>
        <v>0</v>
      </c>
      <c r="K24" s="283"/>
      <c r="L24" s="561"/>
      <c r="M24" s="236">
        <f>'三菜'!P26</f>
        <v>0</v>
      </c>
      <c r="N24" s="237">
        <f>'三菜'!Q26</f>
        <v>0</v>
      </c>
      <c r="O24" s="238">
        <f>'三菜'!S26</f>
        <v>0</v>
      </c>
      <c r="P24" s="282"/>
      <c r="Q24" s="565"/>
      <c r="R24" s="236">
        <f>'三菜'!P35</f>
        <v>0</v>
      </c>
      <c r="S24" s="237">
        <f>'三菜'!Q35</f>
        <v>0</v>
      </c>
      <c r="T24" s="238">
        <f>'三菜'!S35</f>
        <v>0</v>
      </c>
      <c r="U24" s="248"/>
      <c r="V24" s="565"/>
      <c r="W24" s="236" t="str">
        <f>'三菜'!P44</f>
        <v>蒜角</v>
      </c>
      <c r="X24" s="237">
        <f>'三菜'!Q44</f>
        <v>0.9</v>
      </c>
      <c r="Y24" s="238" t="str">
        <f>'三菜'!S44</f>
        <v>斤</v>
      </c>
      <c r="Z24" s="248"/>
      <c r="AA24" s="270"/>
      <c r="AB24" s="270"/>
      <c r="AC24" s="270"/>
      <c r="AD24" s="270"/>
      <c r="AE24" s="270"/>
      <c r="AF24" s="270"/>
    </row>
    <row r="25" spans="1:32" ht="17.25" thickBot="1">
      <c r="A25" s="559"/>
      <c r="B25" s="544"/>
      <c r="C25" s="254">
        <f>'三菜'!P9</f>
        <v>0</v>
      </c>
      <c r="D25" s="284">
        <f>'三菜'!Q9</f>
        <v>0</v>
      </c>
      <c r="E25" s="285">
        <f>'三菜'!S9</f>
        <v>0</v>
      </c>
      <c r="F25" s="256"/>
      <c r="G25" s="550"/>
      <c r="H25" s="236">
        <f>'三菜'!P18</f>
        <v>0</v>
      </c>
      <c r="I25" s="237">
        <f>'三菜'!Q18</f>
        <v>0</v>
      </c>
      <c r="J25" s="238">
        <f>'三菜'!S18</f>
        <v>0</v>
      </c>
      <c r="K25" s="276"/>
      <c r="L25" s="562"/>
      <c r="M25" s="236">
        <f>'三菜'!P27</f>
        <v>0</v>
      </c>
      <c r="N25" s="237">
        <f>'三菜'!Q27</f>
        <v>0</v>
      </c>
      <c r="O25" s="238">
        <f>'三菜'!S27</f>
        <v>0</v>
      </c>
      <c r="P25" s="256"/>
      <c r="Q25" s="566"/>
      <c r="R25" s="236">
        <f>'三菜'!P36</f>
        <v>0</v>
      </c>
      <c r="S25" s="237">
        <f>'三菜'!Q36</f>
        <v>0</v>
      </c>
      <c r="T25" s="238">
        <f>'三菜'!S36</f>
        <v>0</v>
      </c>
      <c r="U25" s="278"/>
      <c r="V25" s="566"/>
      <c r="W25" s="236">
        <f>'三菜'!P45</f>
        <v>0</v>
      </c>
      <c r="X25" s="237">
        <f>'三菜'!Q45</f>
        <v>0</v>
      </c>
      <c r="Y25" s="286">
        <f>'三菜'!S45</f>
        <v>0</v>
      </c>
      <c r="Z25" s="287"/>
      <c r="AA25" s="270"/>
      <c r="AB25" s="270"/>
      <c r="AC25" s="270"/>
      <c r="AD25" s="288"/>
      <c r="AE25" s="288"/>
      <c r="AF25" s="288"/>
    </row>
    <row r="26" spans="1:32" ht="16.5" customHeight="1">
      <c r="A26" s="541" t="s">
        <v>22</v>
      </c>
      <c r="B26" s="534" t="str">
        <f>'三菜'!T4</f>
        <v>玉米排骨湯</v>
      </c>
      <c r="C26" s="260" t="str">
        <f>'三菜'!T5</f>
        <v>玉米</v>
      </c>
      <c r="D26" s="263">
        <f>'三菜'!U5</f>
        <v>36.5</v>
      </c>
      <c r="E26" s="264" t="str">
        <f>'三菜'!W5</f>
        <v>斤</v>
      </c>
      <c r="F26" s="261">
        <v>0</v>
      </c>
      <c r="G26" s="545" t="str">
        <f>'三菜'!T13</f>
        <v>蕃茄蛋花湯</v>
      </c>
      <c r="H26" s="262" t="str">
        <f>'三菜'!T14</f>
        <v>蕃茄</v>
      </c>
      <c r="I26" s="263">
        <f>'三菜'!U14</f>
        <v>31.9</v>
      </c>
      <c r="J26" s="264" t="str">
        <f>'三菜'!W14</f>
        <v>斤</v>
      </c>
      <c r="K26" s="289"/>
      <c r="L26" s="548" t="str">
        <f>'三菜'!T22</f>
        <v>味噌豆腐湯</v>
      </c>
      <c r="M26" s="262" t="str">
        <f>'三菜'!T23</f>
        <v>味噌</v>
      </c>
      <c r="N26" s="263">
        <f>'三菜'!U23</f>
        <v>9.1</v>
      </c>
      <c r="O26" s="264" t="str">
        <f>'三菜'!W23</f>
        <v>斤</v>
      </c>
      <c r="P26" s="290"/>
      <c r="Q26" s="551" t="str">
        <f>'三菜'!T31</f>
        <v>豬血湯</v>
      </c>
      <c r="R26" s="262" t="str">
        <f>'三菜'!T32</f>
        <v>豬血</v>
      </c>
      <c r="S26" s="263">
        <f>'三菜'!U32</f>
        <v>18.3</v>
      </c>
      <c r="T26" s="264" t="str">
        <f>'三菜'!W32</f>
        <v>斤</v>
      </c>
      <c r="U26" s="261"/>
      <c r="V26" s="548" t="str">
        <f>'三菜'!T40</f>
        <v>紅豆紫米湯</v>
      </c>
      <c r="W26" s="262" t="str">
        <f>'三菜'!T41</f>
        <v>二砂糖</v>
      </c>
      <c r="X26" s="263">
        <f>'三菜'!U41</f>
        <v>14.2</v>
      </c>
      <c r="Y26" s="238" t="str">
        <f>'三菜'!W41</f>
        <v>包</v>
      </c>
      <c r="Z26" s="239"/>
      <c r="AA26" s="270"/>
      <c r="AB26" s="270"/>
      <c r="AC26" s="270"/>
      <c r="AD26" s="288"/>
      <c r="AE26" s="288"/>
      <c r="AF26" s="288"/>
    </row>
    <row r="27" spans="1:32" ht="16.5">
      <c r="A27" s="542"/>
      <c r="B27" s="535"/>
      <c r="C27" s="236" t="str">
        <f>'三菜'!T6</f>
        <v>軟骨丁</v>
      </c>
      <c r="D27" s="237">
        <f>'三菜'!U6</f>
        <v>13.7</v>
      </c>
      <c r="E27" s="238" t="str">
        <f>'三菜'!W6</f>
        <v>斤</v>
      </c>
      <c r="F27" s="269"/>
      <c r="G27" s="546"/>
      <c r="H27" s="236" t="str">
        <f>'三菜'!T15</f>
        <v>洗選蛋</v>
      </c>
      <c r="I27" s="237">
        <f>'三菜'!U15</f>
        <v>9.1</v>
      </c>
      <c r="J27" s="238" t="str">
        <f>'三菜'!W15</f>
        <v>斤</v>
      </c>
      <c r="K27" s="243"/>
      <c r="L27" s="549"/>
      <c r="M27" s="236" t="str">
        <f>'三菜'!T24</f>
        <v>豆腐4.3K</v>
      </c>
      <c r="N27" s="237">
        <f>'三菜'!U24</f>
        <v>39.2</v>
      </c>
      <c r="O27" s="238" t="str">
        <f>'三菜'!W24</f>
        <v>板</v>
      </c>
      <c r="P27" s="291"/>
      <c r="Q27" s="552"/>
      <c r="R27" s="236" t="str">
        <f>'三菜'!T33</f>
        <v>酸菜仁</v>
      </c>
      <c r="S27" s="237">
        <f>'三菜'!U33</f>
        <v>18.3</v>
      </c>
      <c r="T27" s="238" t="str">
        <f>'三菜'!W33</f>
        <v>斤</v>
      </c>
      <c r="U27" s="239"/>
      <c r="V27" s="549"/>
      <c r="W27" s="236" t="str">
        <f>'三菜'!T42</f>
        <v>紅豆</v>
      </c>
      <c r="X27" s="237">
        <f>'三菜'!U42</f>
        <v>9.4</v>
      </c>
      <c r="Y27" s="238" t="str">
        <f>'三菜'!W42</f>
        <v>斤</v>
      </c>
      <c r="Z27" s="239"/>
      <c r="AA27" s="270"/>
      <c r="AB27" s="270"/>
      <c r="AC27" s="270"/>
      <c r="AD27" s="288"/>
      <c r="AE27" s="288"/>
      <c r="AF27" s="288"/>
    </row>
    <row r="28" spans="1:32" ht="16.5">
      <c r="A28" s="542"/>
      <c r="B28" s="535"/>
      <c r="C28" s="236" t="str">
        <f>'三菜'!T7</f>
        <v>香菜</v>
      </c>
      <c r="D28" s="237">
        <f>'三菜'!U7</f>
        <v>0.5</v>
      </c>
      <c r="E28" s="238" t="str">
        <f>'三菜'!W7</f>
        <v>斤</v>
      </c>
      <c r="F28" s="244"/>
      <c r="G28" s="546"/>
      <c r="H28" s="236" t="str">
        <f>'三菜'!T16</f>
        <v>青蔥</v>
      </c>
      <c r="I28" s="237">
        <f>'三菜'!U16</f>
        <v>0.9</v>
      </c>
      <c r="J28" s="238" t="str">
        <f>'三菜'!W16</f>
        <v>斤</v>
      </c>
      <c r="K28" s="243"/>
      <c r="L28" s="549"/>
      <c r="M28" s="236" t="str">
        <f>'三菜'!T25</f>
        <v>青蔥</v>
      </c>
      <c r="N28" s="237">
        <f>'三菜'!U25</f>
        <v>1.8</v>
      </c>
      <c r="O28" s="238" t="str">
        <f>'三菜'!W25</f>
        <v>斤</v>
      </c>
      <c r="P28" s="291"/>
      <c r="Q28" s="552"/>
      <c r="R28" s="236" t="str">
        <f>'三菜'!T34</f>
        <v>韭菜</v>
      </c>
      <c r="S28" s="237">
        <f>'三菜'!U34</f>
        <v>0.9</v>
      </c>
      <c r="T28" s="238" t="str">
        <f>'三菜'!W34</f>
        <v>斤</v>
      </c>
      <c r="U28" s="239"/>
      <c r="V28" s="549"/>
      <c r="W28" s="236" t="str">
        <f>'三菜'!T43</f>
        <v>黑糯米</v>
      </c>
      <c r="X28" s="237">
        <f>'三菜'!U43</f>
        <v>6.6</v>
      </c>
      <c r="Y28" s="238" t="str">
        <f>'三菜'!W43</f>
        <v>斤</v>
      </c>
      <c r="Z28" s="239"/>
      <c r="AA28" s="270"/>
      <c r="AB28" s="270"/>
      <c r="AC28" s="270"/>
      <c r="AD28" s="270"/>
      <c r="AE28" s="270"/>
      <c r="AF28" s="270"/>
    </row>
    <row r="29" spans="1:32" ht="16.5">
      <c r="A29" s="542"/>
      <c r="B29" s="535"/>
      <c r="C29" s="292">
        <f>'三菜'!T8</f>
        <v>0</v>
      </c>
      <c r="D29" s="293">
        <f>'三菜'!U8</f>
        <v>0</v>
      </c>
      <c r="E29" s="238">
        <f>'三菜'!W8</f>
        <v>0</v>
      </c>
      <c r="F29" s="239"/>
      <c r="G29" s="546"/>
      <c r="H29" s="236">
        <f>'三菜'!T17</f>
        <v>0</v>
      </c>
      <c r="I29" s="237">
        <f>'三菜'!U17</f>
        <v>0</v>
      </c>
      <c r="J29" s="238">
        <f>'三菜'!W17</f>
        <v>0</v>
      </c>
      <c r="K29" s="243"/>
      <c r="L29" s="549"/>
      <c r="M29" s="236" t="str">
        <f>'三菜'!T26</f>
        <v>柴魚片</v>
      </c>
      <c r="N29" s="237">
        <f>'三菜'!U26</f>
        <v>0.9</v>
      </c>
      <c r="O29" s="238" t="str">
        <f>'三菜'!W26</f>
        <v>斤</v>
      </c>
      <c r="P29" s="291"/>
      <c r="Q29" s="552"/>
      <c r="R29" s="236">
        <f>'三菜'!T35</f>
        <v>0</v>
      </c>
      <c r="S29" s="237">
        <f>'三菜'!U35</f>
        <v>0</v>
      </c>
      <c r="T29" s="238">
        <f>'三菜'!W35</f>
        <v>0</v>
      </c>
      <c r="U29" s="294"/>
      <c r="V29" s="554"/>
      <c r="W29" s="236">
        <f>'三菜'!T44</f>
        <v>0</v>
      </c>
      <c r="X29" s="237">
        <f>'三菜'!U44</f>
        <v>0</v>
      </c>
      <c r="Y29" s="238">
        <f>'三菜'!W44</f>
        <v>0</v>
      </c>
      <c r="Z29" s="239"/>
      <c r="AA29" s="270"/>
      <c r="AB29" s="270"/>
      <c r="AC29" s="270"/>
      <c r="AD29" s="270"/>
      <c r="AE29" s="270"/>
      <c r="AF29" s="270"/>
    </row>
    <row r="30" spans="1:32" ht="17.25" thickBot="1">
      <c r="A30" s="543"/>
      <c r="B30" s="544"/>
      <c r="C30" s="254">
        <f>'三菜'!T9</f>
        <v>0</v>
      </c>
      <c r="D30" s="284">
        <f>'三菜'!U9</f>
        <v>0</v>
      </c>
      <c r="E30" s="285">
        <f>'三菜'!W9</f>
        <v>0</v>
      </c>
      <c r="F30" s="295"/>
      <c r="G30" s="547"/>
      <c r="H30" s="254">
        <f>'三菜'!T18</f>
        <v>0</v>
      </c>
      <c r="I30" s="254">
        <f>'三菜'!U18</f>
        <v>0</v>
      </c>
      <c r="J30" s="254">
        <f>'三菜'!W18</f>
        <v>0</v>
      </c>
      <c r="K30" s="259"/>
      <c r="L30" s="550"/>
      <c r="M30" s="254">
        <f>'三菜'!T27</f>
        <v>0</v>
      </c>
      <c r="N30" s="254">
        <f>'三菜'!U27</f>
        <v>0</v>
      </c>
      <c r="O30" s="274">
        <f>'三菜'!W27</f>
        <v>0</v>
      </c>
      <c r="P30" s="296"/>
      <c r="Q30" s="553"/>
      <c r="R30" s="254">
        <f>'三菜'!T36</f>
        <v>0</v>
      </c>
      <c r="S30" s="254">
        <f>'三菜'!U36</f>
        <v>0</v>
      </c>
      <c r="T30" s="274">
        <f>'三菜'!W36</f>
        <v>0</v>
      </c>
      <c r="U30" s="259"/>
      <c r="V30" s="555"/>
      <c r="W30" s="254">
        <f>'三菜'!T45</f>
        <v>0</v>
      </c>
      <c r="X30" s="254">
        <f>'三菜'!U45</f>
        <v>0</v>
      </c>
      <c r="Y30" s="274">
        <f>'三菜'!W45</f>
        <v>0</v>
      </c>
      <c r="Z30" s="256"/>
      <c r="AA30" s="270"/>
      <c r="AB30" s="270"/>
      <c r="AC30" s="270"/>
      <c r="AD30" s="270"/>
      <c r="AE30" s="270"/>
      <c r="AF30" s="270"/>
    </row>
    <row r="31" spans="1:32" ht="16.5" customHeight="1">
      <c r="A31" s="532" t="s">
        <v>83</v>
      </c>
      <c r="B31" s="534">
        <f>'三菜'!X4</f>
        <v>0</v>
      </c>
      <c r="C31" s="297"/>
      <c r="D31" s="297"/>
      <c r="E31" s="298"/>
      <c r="F31" s="239"/>
      <c r="G31" s="536" t="str">
        <f>'三菜'!X13</f>
        <v>水果</v>
      </c>
      <c r="H31" s="299"/>
      <c r="I31" s="300"/>
      <c r="J31" s="301"/>
      <c r="K31" s="302"/>
      <c r="L31" s="537">
        <f>'三菜'!X22</f>
        <v>0</v>
      </c>
      <c r="M31" s="299"/>
      <c r="N31" s="300"/>
      <c r="O31" s="303"/>
      <c r="P31" s="304"/>
      <c r="Q31" s="539" t="str">
        <f>'三菜'!X31</f>
        <v>保久乳</v>
      </c>
      <c r="R31" s="299"/>
      <c r="S31" s="300"/>
      <c r="T31" s="303"/>
      <c r="U31" s="302"/>
      <c r="V31" s="539">
        <f>'三菜'!X40</f>
        <v>0</v>
      </c>
      <c r="W31" s="299"/>
      <c r="X31" s="300"/>
      <c r="Y31" s="303"/>
      <c r="Z31" s="302"/>
      <c r="AA31" s="270"/>
      <c r="AB31" s="270"/>
      <c r="AC31" s="270"/>
      <c r="AD31" s="270"/>
      <c r="AE31" s="270"/>
      <c r="AF31" s="270"/>
    </row>
    <row r="32" spans="1:32" ht="17.25" thickBot="1">
      <c r="A32" s="533"/>
      <c r="B32" s="535"/>
      <c r="C32" s="305"/>
      <c r="D32" s="306"/>
      <c r="E32" s="307"/>
      <c r="F32" s="256"/>
      <c r="G32" s="536"/>
      <c r="H32" s="308"/>
      <c r="I32" s="309"/>
      <c r="J32" s="310"/>
      <c r="K32" s="311"/>
      <c r="L32" s="538"/>
      <c r="M32" s="308"/>
      <c r="N32" s="309"/>
      <c r="O32" s="310"/>
      <c r="P32" s="312"/>
      <c r="Q32" s="540"/>
      <c r="R32" s="308"/>
      <c r="S32" s="309"/>
      <c r="T32" s="310"/>
      <c r="U32" s="311"/>
      <c r="V32" s="540"/>
      <c r="W32" s="308"/>
      <c r="X32" s="309"/>
      <c r="Y32" s="310"/>
      <c r="Z32" s="311"/>
      <c r="AA32" s="313"/>
      <c r="AB32" s="313"/>
      <c r="AC32" s="313"/>
      <c r="AD32" s="313"/>
      <c r="AE32" s="313"/>
      <c r="AF32" s="313"/>
    </row>
    <row r="33" spans="1:32" ht="17.25" thickBot="1">
      <c r="A33" s="314"/>
      <c r="B33" s="531" t="s">
        <v>137</v>
      </c>
      <c r="C33" s="527"/>
      <c r="D33" s="524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525"/>
      <c r="F33" s="526"/>
      <c r="G33" s="523" t="s">
        <v>137</v>
      </c>
      <c r="H33" s="524"/>
      <c r="I33" s="524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525"/>
      <c r="K33" s="526"/>
      <c r="L33" s="527" t="s">
        <v>137</v>
      </c>
      <c r="M33" s="524"/>
      <c r="N33" s="524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525"/>
      <c r="P33" s="526"/>
      <c r="Q33" s="523" t="s">
        <v>137</v>
      </c>
      <c r="R33" s="524"/>
      <c r="S33" s="524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525"/>
      <c r="U33" s="526"/>
      <c r="V33" s="523" t="s">
        <v>137</v>
      </c>
      <c r="W33" s="524"/>
      <c r="X33" s="524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525"/>
      <c r="Z33" s="526"/>
      <c r="AA33" s="313"/>
      <c r="AB33" s="313"/>
      <c r="AC33" s="313"/>
      <c r="AD33" s="313"/>
      <c r="AE33" s="313"/>
      <c r="AF33" s="313"/>
    </row>
    <row r="34" spans="1:27" ht="16.5">
      <c r="A34" s="528" t="s">
        <v>138</v>
      </c>
      <c r="B34" s="522" t="str">
        <f>"熱　量："&amp;'三菜'!Z11</f>
        <v>熱　量：</v>
      </c>
      <c r="C34" s="511"/>
      <c r="D34" s="512" t="str">
        <f>"醣　類："&amp;'三菜'!Z5</f>
        <v>醣　類：0.0份</v>
      </c>
      <c r="E34" s="513"/>
      <c r="F34" s="514"/>
      <c r="G34" s="522" t="str">
        <f>"熱　量："&amp;'三菜'!Z20</f>
        <v>熱　量：</v>
      </c>
      <c r="H34" s="511"/>
      <c r="I34" s="512" t="str">
        <f>"醣　類："&amp;'三菜'!Z14</f>
        <v>醣　類：0.0份</v>
      </c>
      <c r="J34" s="513"/>
      <c r="K34" s="514"/>
      <c r="L34" s="522" t="str">
        <f>"熱　量："&amp;'三菜'!Z29</f>
        <v>熱　量：</v>
      </c>
      <c r="M34" s="511"/>
      <c r="N34" s="512" t="str">
        <f>"醣　類："&amp;'三菜'!Z23</f>
        <v>醣　類：0.0份</v>
      </c>
      <c r="O34" s="513"/>
      <c r="P34" s="514"/>
      <c r="Q34" s="522" t="str">
        <f>"熱　量："&amp;'三菜'!Z38</f>
        <v>熱　量：</v>
      </c>
      <c r="R34" s="511"/>
      <c r="S34" s="512" t="str">
        <f>"醣　類："&amp;'三菜'!Z32</f>
        <v>醣　類：0.8份</v>
      </c>
      <c r="T34" s="513"/>
      <c r="U34" s="514"/>
      <c r="V34" s="522" t="str">
        <f>"熱　量："&amp;'三菜'!Z45</f>
        <v>熱　量：2.6份</v>
      </c>
      <c r="W34" s="511"/>
      <c r="X34" s="512" t="str">
        <f>"醣　類："&amp;'三菜'!Z41</f>
        <v>醣　類：0.0份</v>
      </c>
      <c r="Y34" s="513"/>
      <c r="Z34" s="514"/>
      <c r="AA34" s="313"/>
    </row>
    <row r="35" spans="1:27" ht="16.5">
      <c r="A35" s="529"/>
      <c r="B35" s="510" t="str">
        <f>"蛋白質："&amp;'三菜'!Z9</f>
        <v>蛋白質：2.6份</v>
      </c>
      <c r="C35" s="511"/>
      <c r="D35" s="507" t="str">
        <f>"脂　肪："&amp;'三菜'!Z7</f>
        <v>脂　肪：1.2份</v>
      </c>
      <c r="E35" s="508"/>
      <c r="F35" s="509"/>
      <c r="G35" s="510" t="str">
        <f>"蛋白質："&amp;'三菜'!Z18</f>
        <v>蛋白質：2.8份</v>
      </c>
      <c r="H35" s="511"/>
      <c r="I35" s="507" t="str">
        <f>"脂　肪："&amp;'三菜'!Z16</f>
        <v>脂　肪：2.0份</v>
      </c>
      <c r="J35" s="508"/>
      <c r="K35" s="509"/>
      <c r="L35" s="510" t="str">
        <f>"蛋白質："&amp;'三菜'!Z27</f>
        <v>蛋白質：2.6份</v>
      </c>
      <c r="M35" s="511"/>
      <c r="N35" s="507" t="str">
        <f>"脂　肪："&amp;'三菜'!Z25</f>
        <v>脂　肪：1.6份</v>
      </c>
      <c r="O35" s="508"/>
      <c r="P35" s="509"/>
      <c r="Q35" s="510" t="str">
        <f>"蛋白質："&amp;'三菜'!Z36</f>
        <v>蛋白質：2.8份</v>
      </c>
      <c r="R35" s="511"/>
      <c r="S35" s="507" t="str">
        <f>"脂　肪："&amp;'三菜'!Z34</f>
        <v>脂　肪：1.0份</v>
      </c>
      <c r="T35" s="508"/>
      <c r="U35" s="509"/>
      <c r="V35" s="510" t="str">
        <f>"蛋白質："&amp;'三菜'!Z47</f>
        <v>蛋白質：</v>
      </c>
      <c r="W35" s="511"/>
      <c r="X35" s="512" t="str">
        <f>"脂　肪："&amp;'三菜'!Z43</f>
        <v>脂　肪：0.7份</v>
      </c>
      <c r="Y35" s="513"/>
      <c r="Z35" s="514"/>
      <c r="AA35" s="313"/>
    </row>
    <row r="36" spans="1:27" ht="17.25" thickBot="1">
      <c r="A36" s="530"/>
      <c r="B36" s="515" t="s">
        <v>139</v>
      </c>
      <c r="C36" s="516"/>
      <c r="D36" s="516"/>
      <c r="E36" s="516"/>
      <c r="F36" s="517"/>
      <c r="G36" s="518" t="s">
        <v>139</v>
      </c>
      <c r="H36" s="519"/>
      <c r="I36" s="519"/>
      <c r="J36" s="519"/>
      <c r="K36" s="520"/>
      <c r="L36" s="518" t="s">
        <v>139</v>
      </c>
      <c r="M36" s="519"/>
      <c r="N36" s="519"/>
      <c r="O36" s="519"/>
      <c r="P36" s="520"/>
      <c r="Q36" s="518" t="s">
        <v>139</v>
      </c>
      <c r="R36" s="519"/>
      <c r="S36" s="519"/>
      <c r="T36" s="519"/>
      <c r="U36" s="520"/>
      <c r="V36" s="518" t="s">
        <v>139</v>
      </c>
      <c r="W36" s="519"/>
      <c r="X36" s="519"/>
      <c r="Y36" s="519"/>
      <c r="Z36" s="521"/>
      <c r="AA36" s="313"/>
    </row>
    <row r="37" spans="1:27" ht="16.5">
      <c r="A37" s="505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315"/>
    </row>
  </sheetData>
  <sheetProtection/>
  <mergeCells count="101">
    <mergeCell ref="A1:Z1"/>
    <mergeCell ref="A2:A3"/>
    <mergeCell ref="B2:F2"/>
    <mergeCell ref="G2:K2"/>
    <mergeCell ref="L2:P2"/>
    <mergeCell ref="Q2:U2"/>
    <mergeCell ref="V2:Z2"/>
    <mergeCell ref="B3:F3"/>
    <mergeCell ref="G3:K3"/>
    <mergeCell ref="L3:P3"/>
    <mergeCell ref="Q3:U3"/>
    <mergeCell ref="V3:Z3"/>
    <mergeCell ref="A4:A5"/>
    <mergeCell ref="B4:B5"/>
    <mergeCell ref="C4:C5"/>
    <mergeCell ref="D4:E5"/>
    <mergeCell ref="F4:F5"/>
    <mergeCell ref="G4:G5"/>
    <mergeCell ref="H4:H5"/>
    <mergeCell ref="I4:J5"/>
    <mergeCell ref="V4:V5"/>
    <mergeCell ref="W4:W5"/>
    <mergeCell ref="X4:Y5"/>
    <mergeCell ref="K4:K5"/>
    <mergeCell ref="L4:L5"/>
    <mergeCell ref="M4:M5"/>
    <mergeCell ref="N4:O5"/>
    <mergeCell ref="P4:P5"/>
    <mergeCell ref="Q4:Q5"/>
    <mergeCell ref="Z4:Z5"/>
    <mergeCell ref="A6:A13"/>
    <mergeCell ref="B6:B13"/>
    <mergeCell ref="G6:G13"/>
    <mergeCell ref="L6:L13"/>
    <mergeCell ref="Q6:Q13"/>
    <mergeCell ref="V6:V13"/>
    <mergeCell ref="R4:R5"/>
    <mergeCell ref="S4:T5"/>
    <mergeCell ref="U4:U5"/>
    <mergeCell ref="A14:A20"/>
    <mergeCell ref="B14:B20"/>
    <mergeCell ref="G14:G19"/>
    <mergeCell ref="L14:L20"/>
    <mergeCell ref="Q14:Q20"/>
    <mergeCell ref="V14:V20"/>
    <mergeCell ref="A21:A25"/>
    <mergeCell ref="B21:B25"/>
    <mergeCell ref="G21:G25"/>
    <mergeCell ref="L21:L25"/>
    <mergeCell ref="Q21:Q25"/>
    <mergeCell ref="V21:V25"/>
    <mergeCell ref="V31:V32"/>
    <mergeCell ref="A26:A30"/>
    <mergeCell ref="B26:B30"/>
    <mergeCell ref="G26:G30"/>
    <mergeCell ref="L26:L30"/>
    <mergeCell ref="Q26:Q30"/>
    <mergeCell ref="V26:V30"/>
    <mergeCell ref="N33:P33"/>
    <mergeCell ref="A31:A32"/>
    <mergeCell ref="B31:B32"/>
    <mergeCell ref="G31:G32"/>
    <mergeCell ref="L31:L32"/>
    <mergeCell ref="Q31:Q32"/>
    <mergeCell ref="S33:U33"/>
    <mergeCell ref="V33:W33"/>
    <mergeCell ref="X33:Z33"/>
    <mergeCell ref="A34:A36"/>
    <mergeCell ref="B34:C34"/>
    <mergeCell ref="D34:F34"/>
    <mergeCell ref="G34:H34"/>
    <mergeCell ref="I34:K34"/>
    <mergeCell ref="L34:M34"/>
    <mergeCell ref="B33:C33"/>
    <mergeCell ref="B35:C35"/>
    <mergeCell ref="D35:F35"/>
    <mergeCell ref="G35:H35"/>
    <mergeCell ref="I35:K35"/>
    <mergeCell ref="L35:M35"/>
    <mergeCell ref="Q33:R33"/>
    <mergeCell ref="D33:F33"/>
    <mergeCell ref="G33:H33"/>
    <mergeCell ref="I33:K33"/>
    <mergeCell ref="L33:M33"/>
    <mergeCell ref="Q36:U36"/>
    <mergeCell ref="V36:Z36"/>
    <mergeCell ref="N34:P34"/>
    <mergeCell ref="Q34:R34"/>
    <mergeCell ref="S34:U34"/>
    <mergeCell ref="V34:W34"/>
    <mergeCell ref="X34:Z34"/>
    <mergeCell ref="A37:U37"/>
    <mergeCell ref="V37:Z37"/>
    <mergeCell ref="N35:P35"/>
    <mergeCell ref="Q35:R35"/>
    <mergeCell ref="S35:U35"/>
    <mergeCell ref="V35:W35"/>
    <mergeCell ref="X35:Z35"/>
    <mergeCell ref="B36:F36"/>
    <mergeCell ref="G36:K36"/>
    <mergeCell ref="L36:P36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2019-02-15T00:40:38Z</cp:lastPrinted>
  <dcterms:created xsi:type="dcterms:W3CDTF">2003-03-13T12:56:25Z</dcterms:created>
  <dcterms:modified xsi:type="dcterms:W3CDTF">2019-02-15T00:44:02Z</dcterms:modified>
  <cp:category/>
  <cp:version/>
  <cp:contentType/>
  <cp:contentStatus/>
</cp:coreProperties>
</file>